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ownloads\Telegram Desktop\"/>
    </mc:Choice>
  </mc:AlternateContent>
  <xr:revisionPtr revIDLastSave="0" documentId="13_ncr:1_{104DD954-6B4E-4ADE-BF73-7F5E8684C55E}" xr6:coauthVersionLast="47" xr6:coauthVersionMax="47" xr10:uidLastSave="{00000000-0000-0000-0000-000000000000}"/>
  <bookViews>
    <workbookView xWindow="-24120" yWindow="-1005" windowWidth="24240" windowHeight="13020" activeTab="3" xr2:uid="{00000000-000D-0000-FFFF-FFFF00000000}"/>
  </bookViews>
  <sheets>
    <sheet name="مبنای_محاسبات" sheetId="1" r:id="rId1"/>
    <sheet name="فیش حقوقی" sheetId="4" r:id="rId2"/>
    <sheet name="پاداش_مساعده_وام" sheetId="10" r:id="rId3"/>
    <sheet name="فروردین" sheetId="11" r:id="rId4"/>
  </sheets>
  <externalReferences>
    <externalReference r:id="rId5"/>
  </externalReferences>
  <definedNames>
    <definedName name="_xlnm.Print_Area" localSheetId="1">'فیش حقوقی'!$B$1:$J$22</definedName>
    <definedName name="_xlnm.Print_Area" localSheetId="0">مبنای_محاسبات!$A$1:$I$45</definedName>
    <definedName name="sanad">#REF!</definedName>
    <definedName name="se">'[1]data base'!$C$4</definedName>
    <definedName name="sm">'[1]data base'!$F$5</definedName>
    <definedName name="ش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" l="1"/>
  <c r="R16" i="11"/>
  <c r="R15" i="11"/>
  <c r="R13" i="11"/>
  <c r="N5" i="11"/>
  <c r="M5" i="11"/>
  <c r="G6" i="11"/>
  <c r="F6" i="11"/>
  <c r="J5" i="11"/>
  <c r="I5" i="11"/>
  <c r="H5" i="11"/>
  <c r="G5" i="11"/>
  <c r="F5" i="11"/>
  <c r="P5" i="11"/>
  <c r="P12" i="11" s="1"/>
  <c r="X41" i="11"/>
  <c r="X40" i="11"/>
  <c r="X39" i="11"/>
  <c r="W33" i="11"/>
  <c r="X33" i="11" s="1"/>
  <c r="W32" i="11"/>
  <c r="W31" i="11"/>
  <c r="X31" i="11" s="1"/>
  <c r="W30" i="11"/>
  <c r="X30" i="11" s="1"/>
  <c r="W29" i="11"/>
  <c r="X29" i="11" s="1"/>
  <c r="W28" i="11"/>
  <c r="X28" i="11" s="1"/>
  <c r="K12" i="11"/>
  <c r="I12" i="11"/>
  <c r="H12" i="11"/>
  <c r="E12" i="11"/>
  <c r="D12" i="11"/>
  <c r="J12" i="11"/>
  <c r="G12" i="11" l="1"/>
  <c r="T5" i="11"/>
  <c r="T12" i="11" s="1"/>
  <c r="Q5" i="11"/>
  <c r="R5" i="11" l="1"/>
  <c r="M12" i="11"/>
  <c r="O5" i="11"/>
  <c r="O12" i="11" s="1"/>
  <c r="N12" i="11"/>
  <c r="S5" i="11"/>
  <c r="Q12" i="11"/>
  <c r="R14" i="11" l="1"/>
  <c r="W27" i="11"/>
  <c r="X27" i="11" s="1"/>
  <c r="R12" i="11"/>
  <c r="U5" i="11"/>
  <c r="S12" i="11"/>
  <c r="R17" i="11" s="1"/>
  <c r="Q13" i="11" l="1"/>
  <c r="U12" i="11"/>
  <c r="W5" i="11"/>
  <c r="W12" i="11" s="1"/>
  <c r="J4" i="4" l="1"/>
  <c r="C6" i="4" l="1"/>
  <c r="F19" i="4"/>
  <c r="C12" i="4"/>
  <c r="C11" i="4"/>
  <c r="C10" i="4"/>
  <c r="C9" i="4"/>
  <c r="C3" i="10" l="1"/>
  <c r="D3" i="10"/>
  <c r="E3" i="10"/>
  <c r="C4" i="10"/>
  <c r="D4" i="10"/>
  <c r="E4" i="10"/>
  <c r="C5" i="10"/>
  <c r="D5" i="10"/>
  <c r="E5" i="10"/>
  <c r="C6" i="10"/>
  <c r="D6" i="10"/>
  <c r="E6" i="10"/>
  <c r="C7" i="10"/>
  <c r="D7" i="10"/>
  <c r="E7" i="10"/>
  <c r="C8" i="10"/>
  <c r="D8" i="10"/>
  <c r="E8" i="10"/>
  <c r="C9" i="10"/>
  <c r="D9" i="10"/>
  <c r="E9" i="10"/>
  <c r="C10" i="10"/>
  <c r="D10" i="10"/>
  <c r="E10" i="10"/>
  <c r="C11" i="10"/>
  <c r="D11" i="10"/>
  <c r="E11" i="10"/>
  <c r="C12" i="10"/>
  <c r="D12" i="10"/>
  <c r="E12" i="10"/>
  <c r="C13" i="10"/>
  <c r="D13" i="10"/>
  <c r="E13" i="10"/>
  <c r="C14" i="10"/>
  <c r="D14" i="10"/>
  <c r="E14" i="10"/>
  <c r="C15" i="10"/>
  <c r="D15" i="10"/>
  <c r="E15" i="10"/>
  <c r="C16" i="10"/>
  <c r="D16" i="10"/>
  <c r="E16" i="10"/>
  <c r="C17" i="10"/>
  <c r="D17" i="10"/>
  <c r="E17" i="10"/>
  <c r="C18" i="10"/>
  <c r="D18" i="10"/>
  <c r="E18" i="10"/>
  <c r="C19" i="10"/>
  <c r="D19" i="10"/>
  <c r="E19" i="10"/>
  <c r="C20" i="10"/>
  <c r="D20" i="10"/>
  <c r="E20" i="10"/>
  <c r="C21" i="10"/>
  <c r="D21" i="10"/>
  <c r="E21" i="10"/>
  <c r="C22" i="10"/>
  <c r="D22" i="10"/>
  <c r="E22" i="10"/>
  <c r="C23" i="10"/>
  <c r="D23" i="10"/>
  <c r="E23" i="10"/>
  <c r="C24" i="10"/>
  <c r="D24" i="10"/>
  <c r="E24" i="10"/>
  <c r="C25" i="10"/>
  <c r="D25" i="10"/>
  <c r="E25" i="10"/>
  <c r="C26" i="10"/>
  <c r="D26" i="10"/>
  <c r="E26" i="10"/>
  <c r="C27" i="10"/>
  <c r="D27" i="10"/>
  <c r="E27" i="10"/>
  <c r="C28" i="10"/>
  <c r="D28" i="10"/>
  <c r="E28" i="10"/>
  <c r="C29" i="10"/>
  <c r="D29" i="10"/>
  <c r="E29" i="10"/>
  <c r="C30" i="10"/>
  <c r="D30" i="10"/>
  <c r="E30" i="10"/>
  <c r="C31" i="10"/>
  <c r="D31" i="10"/>
  <c r="E31" i="10"/>
  <c r="C32" i="10"/>
  <c r="D32" i="10"/>
  <c r="E32" i="10"/>
  <c r="C33" i="10"/>
  <c r="D33" i="10"/>
  <c r="E33" i="10"/>
  <c r="C34" i="10"/>
  <c r="D34" i="10"/>
  <c r="E34" i="10"/>
  <c r="C35" i="10"/>
  <c r="D35" i="10"/>
  <c r="E35" i="10"/>
  <c r="C36" i="10"/>
  <c r="D36" i="10"/>
  <c r="E36" i="10"/>
  <c r="C37" i="10"/>
  <c r="D37" i="10"/>
  <c r="E37" i="10"/>
  <c r="C38" i="10"/>
  <c r="D38" i="10"/>
  <c r="E38" i="10"/>
  <c r="C39" i="10"/>
  <c r="D39" i="10"/>
  <c r="E39" i="10"/>
  <c r="C40" i="10"/>
  <c r="D40" i="10"/>
  <c r="E40" i="10"/>
  <c r="C41" i="10"/>
  <c r="D41" i="10"/>
  <c r="E41" i="10"/>
  <c r="C42" i="10"/>
  <c r="D42" i="10"/>
  <c r="E42" i="10"/>
  <c r="C43" i="10"/>
  <c r="D43" i="10"/>
  <c r="E43" i="10"/>
  <c r="C44" i="10"/>
  <c r="D44" i="10"/>
  <c r="E44" i="10"/>
  <c r="C45" i="10"/>
  <c r="D45" i="10"/>
  <c r="E45" i="10"/>
  <c r="C46" i="10"/>
  <c r="D46" i="10"/>
  <c r="E46" i="10"/>
  <c r="C47" i="10"/>
  <c r="D47" i="10"/>
  <c r="E47" i="10"/>
  <c r="C48" i="10"/>
  <c r="D48" i="10"/>
  <c r="E48" i="10"/>
  <c r="C49" i="10"/>
  <c r="D49" i="10"/>
  <c r="E49" i="10"/>
  <c r="C50" i="10"/>
  <c r="D50" i="10"/>
  <c r="E50" i="10"/>
  <c r="C51" i="10"/>
  <c r="D51" i="10"/>
  <c r="E51" i="10"/>
  <c r="C52" i="10"/>
  <c r="D52" i="10"/>
  <c r="E52" i="10"/>
  <c r="C53" i="10"/>
  <c r="D53" i="10"/>
  <c r="E53" i="10"/>
  <c r="C54" i="10"/>
  <c r="D54" i="10"/>
  <c r="E54" i="10"/>
  <c r="C55" i="10"/>
  <c r="D55" i="10"/>
  <c r="E55" i="10"/>
  <c r="C56" i="10"/>
  <c r="D56" i="10"/>
  <c r="E56" i="10"/>
  <c r="C57" i="10"/>
  <c r="D57" i="10"/>
  <c r="E57" i="10"/>
  <c r="C58" i="10"/>
  <c r="D58" i="10"/>
  <c r="E58" i="10"/>
  <c r="C59" i="10"/>
  <c r="D59" i="10"/>
  <c r="E59" i="10"/>
  <c r="C60" i="10"/>
  <c r="D60" i="10"/>
  <c r="E60" i="10"/>
  <c r="C61" i="10"/>
  <c r="D61" i="10"/>
  <c r="E61" i="10"/>
  <c r="C62" i="10"/>
  <c r="D62" i="10"/>
  <c r="E62" i="10"/>
  <c r="C63" i="10"/>
  <c r="D63" i="10"/>
  <c r="E63" i="10"/>
  <c r="C64" i="10"/>
  <c r="D64" i="10"/>
  <c r="E64" i="10"/>
  <c r="C65" i="10"/>
  <c r="D65" i="10"/>
  <c r="E65" i="10"/>
  <c r="C66" i="10"/>
  <c r="D66" i="10"/>
  <c r="E66" i="10"/>
  <c r="C67" i="10"/>
  <c r="D67" i="10"/>
  <c r="E67" i="10"/>
  <c r="C68" i="10"/>
  <c r="D68" i="10"/>
  <c r="E68" i="10"/>
  <c r="C69" i="10"/>
  <c r="D69" i="10"/>
  <c r="E69" i="10"/>
  <c r="C70" i="10"/>
  <c r="D70" i="10"/>
  <c r="E70" i="10"/>
  <c r="C71" i="10"/>
  <c r="D71" i="10"/>
  <c r="E71" i="10"/>
  <c r="C72" i="10"/>
  <c r="D72" i="10"/>
  <c r="E72" i="10"/>
  <c r="C73" i="10"/>
  <c r="D73" i="10"/>
  <c r="E73" i="10"/>
  <c r="C74" i="10"/>
  <c r="D74" i="10"/>
  <c r="E74" i="10"/>
  <c r="C75" i="10"/>
  <c r="D75" i="10"/>
  <c r="E75" i="10"/>
  <c r="C76" i="10"/>
  <c r="D76" i="10"/>
  <c r="E76" i="10"/>
  <c r="C77" i="10"/>
  <c r="D77" i="10"/>
  <c r="E77" i="10"/>
  <c r="C78" i="10"/>
  <c r="D78" i="10"/>
  <c r="E78" i="10"/>
  <c r="C79" i="10"/>
  <c r="D79" i="10"/>
  <c r="E79" i="10"/>
  <c r="C80" i="10"/>
  <c r="D80" i="10"/>
  <c r="E80" i="10"/>
  <c r="C81" i="10"/>
  <c r="D81" i="10"/>
  <c r="E81" i="10"/>
  <c r="C82" i="10"/>
  <c r="D82" i="10"/>
  <c r="E82" i="10"/>
  <c r="C83" i="10"/>
  <c r="D83" i="10"/>
  <c r="E83" i="10"/>
  <c r="C84" i="10"/>
  <c r="D84" i="10"/>
  <c r="E84" i="10"/>
  <c r="C85" i="10"/>
  <c r="D85" i="10"/>
  <c r="E85" i="10"/>
  <c r="C86" i="10"/>
  <c r="D86" i="10"/>
  <c r="E86" i="10"/>
  <c r="C87" i="10"/>
  <c r="D87" i="10"/>
  <c r="E87" i="10"/>
  <c r="C88" i="10"/>
  <c r="D88" i="10"/>
  <c r="E88" i="10"/>
  <c r="C89" i="10"/>
  <c r="D89" i="10"/>
  <c r="E89" i="10"/>
  <c r="C90" i="10"/>
  <c r="D90" i="10"/>
  <c r="E90" i="10"/>
  <c r="C91" i="10"/>
  <c r="D91" i="10"/>
  <c r="E91" i="10"/>
  <c r="C92" i="10"/>
  <c r="D92" i="10"/>
  <c r="E92" i="10"/>
  <c r="C93" i="10"/>
  <c r="D93" i="10"/>
  <c r="E93" i="10"/>
  <c r="C94" i="10"/>
  <c r="D94" i="10"/>
  <c r="E94" i="10"/>
  <c r="C95" i="10"/>
  <c r="D95" i="10"/>
  <c r="E95" i="10"/>
  <c r="C96" i="10"/>
  <c r="D96" i="10"/>
  <c r="E96" i="10"/>
  <c r="C97" i="10"/>
  <c r="D97" i="10"/>
  <c r="E97" i="10"/>
  <c r="C98" i="10"/>
  <c r="D98" i="10"/>
  <c r="E98" i="10"/>
  <c r="C99" i="10"/>
  <c r="D99" i="10"/>
  <c r="E99" i="10"/>
  <c r="D2" i="10"/>
  <c r="E2" i="10"/>
  <c r="F9" i="4" l="1"/>
  <c r="C2" i="10"/>
  <c r="F8" i="4"/>
  <c r="C5" i="1"/>
  <c r="C9" i="1"/>
  <c r="F12" i="4" l="1"/>
  <c r="F4" i="4"/>
  <c r="F7" i="4"/>
  <c r="F11" i="4" l="1"/>
  <c r="G6" i="1"/>
  <c r="G7" i="1"/>
  <c r="G8" i="1"/>
  <c r="G9" i="1"/>
  <c r="G5" i="1"/>
  <c r="H5" i="1"/>
  <c r="H6" i="1"/>
  <c r="H7" i="1"/>
  <c r="H8" i="1"/>
  <c r="F10" i="4" l="1"/>
  <c r="H4" i="4" l="1"/>
  <c r="F6" i="4"/>
  <c r="F17" i="4" s="1"/>
  <c r="F13" i="4"/>
  <c r="H6" i="4"/>
  <c r="H7" i="4"/>
  <c r="H9" i="4" l="1"/>
  <c r="H8" i="4"/>
  <c r="H17" i="4" s="1"/>
  <c r="J17" i="4" s="1"/>
</calcChain>
</file>

<file path=xl/sharedStrings.xml><?xml version="1.0" encoding="utf-8"?>
<sst xmlns="http://schemas.openxmlformats.org/spreadsheetml/2006/main" count="140" uniqueCount="110">
  <si>
    <t>مبنای محاسبات</t>
  </si>
  <si>
    <t>ردیف</t>
  </si>
  <si>
    <t>عنوان</t>
  </si>
  <si>
    <t>مبلغ</t>
  </si>
  <si>
    <t>توضیحات</t>
  </si>
  <si>
    <t>حداقل دستمزد روزانه</t>
  </si>
  <si>
    <t>حداقل دستمزد ماهانه</t>
  </si>
  <si>
    <t>کمک هزینه مصرفی خانوار</t>
  </si>
  <si>
    <t>حق مسکن ماهانه</t>
  </si>
  <si>
    <t>حق اولاد به ازای یک فرزند</t>
  </si>
  <si>
    <t>پایه سنوات ماهانه</t>
  </si>
  <si>
    <t>پایه سنوات روزانه</t>
  </si>
  <si>
    <t>نام</t>
  </si>
  <si>
    <t>حق مسکن</t>
  </si>
  <si>
    <t>پایه سنوات</t>
  </si>
  <si>
    <t>حق اولاد</t>
  </si>
  <si>
    <t>از</t>
  </si>
  <si>
    <t>تا</t>
  </si>
  <si>
    <t>نرخ مالیات</t>
  </si>
  <si>
    <t>ماهانه (ریال)</t>
  </si>
  <si>
    <t>سالانه (ریال)</t>
  </si>
  <si>
    <t>نسبت به مازاد</t>
  </si>
  <si>
    <t>معاف</t>
  </si>
  <si>
    <t>جدول مالیات حقوق 1403</t>
  </si>
  <si>
    <t>کسورات</t>
  </si>
  <si>
    <t>شماره پرسنلی</t>
  </si>
  <si>
    <t>حق تاهل</t>
  </si>
  <si>
    <t>کارکرد</t>
  </si>
  <si>
    <t>نام 
خانوادگی</t>
  </si>
  <si>
    <t>پاداش</t>
  </si>
  <si>
    <t>مساعده</t>
  </si>
  <si>
    <t>وام</t>
  </si>
  <si>
    <t>جریمه</t>
  </si>
  <si>
    <t>خالص پرداختی</t>
  </si>
  <si>
    <t>شرکت نمونه***</t>
  </si>
  <si>
    <t>پرداختها</t>
  </si>
  <si>
    <t>ریال</t>
  </si>
  <si>
    <t>کسرها</t>
  </si>
  <si>
    <t>سایر اطلاعات</t>
  </si>
  <si>
    <t>مقدار</t>
  </si>
  <si>
    <t>** ماه سال **</t>
  </si>
  <si>
    <t>حقوق پایه</t>
  </si>
  <si>
    <t>مالیات</t>
  </si>
  <si>
    <t>شماره پرسنلی:</t>
  </si>
  <si>
    <t>بیمه سهم کارمند</t>
  </si>
  <si>
    <t>نام:</t>
  </si>
  <si>
    <t>بن و خوار بار</t>
  </si>
  <si>
    <t>شماره بیمه:</t>
  </si>
  <si>
    <t>جرائم</t>
  </si>
  <si>
    <t>واحد سازمانی:</t>
  </si>
  <si>
    <t>مبلغ اضافه کار</t>
  </si>
  <si>
    <t>مرکز هزینه:</t>
  </si>
  <si>
    <t>حق ماموریت</t>
  </si>
  <si>
    <t>پاداش و سایر مزایا</t>
  </si>
  <si>
    <t>جمع پرداخت ها</t>
  </si>
  <si>
    <t>جمع کسرها</t>
  </si>
  <si>
    <t>مبلغ خالص پرداختی</t>
  </si>
  <si>
    <t>نزد بانک ملی پرداخت گردید</t>
  </si>
  <si>
    <t>لیست حقوق و دستمزد فروردین ماه ۱۴۰۳</t>
  </si>
  <si>
    <t>حقوق ثابت ماهانه</t>
  </si>
  <si>
    <t xml:space="preserve">مزایای ماهانه مشمول </t>
  </si>
  <si>
    <t xml:space="preserve">حق اولاد </t>
  </si>
  <si>
    <t>جمع حقوق مشمول بیمه</t>
  </si>
  <si>
    <t>بیمه سهم کارگر</t>
  </si>
  <si>
    <t>بیمه سهم کارفرما</t>
  </si>
  <si>
    <t>حقوق مشمول مالیات</t>
  </si>
  <si>
    <t>حقوق مشمول و غیر مشمول</t>
  </si>
  <si>
    <t>جمع کسورات</t>
  </si>
  <si>
    <t>قابل پرداخت</t>
  </si>
  <si>
    <t>حقوق توافقی</t>
  </si>
  <si>
    <t>مسکن</t>
  </si>
  <si>
    <t>خواروبار</t>
  </si>
  <si>
    <t>بیمه</t>
  </si>
  <si>
    <t>( ناخالص پرداختی )</t>
  </si>
  <si>
    <t xml:space="preserve"> 20%بیمه سهم کارفرما </t>
  </si>
  <si>
    <t>مشمول بیمه</t>
  </si>
  <si>
    <t>حداقل پایه روزانه</t>
  </si>
  <si>
    <t xml:space="preserve"> 3%بیمه سهم کارفرما </t>
  </si>
  <si>
    <t>عدم شمول</t>
  </si>
  <si>
    <t xml:space="preserve"> 7%بیمه سهم کارگر </t>
  </si>
  <si>
    <t>30%جمع کل حق بیمه</t>
  </si>
  <si>
    <t>بن کارگری</t>
  </si>
  <si>
    <t>مبلغ پرداختی حقوق</t>
  </si>
  <si>
    <t>قابل پرداخت رسمی</t>
  </si>
  <si>
    <t>مبلغ غیر رسمی</t>
  </si>
  <si>
    <t>جمع پرداختی</t>
  </si>
  <si>
    <t>حسام میر محمدی</t>
  </si>
  <si>
    <t>وزارت</t>
  </si>
  <si>
    <t>حمید اسلامی مهرجردی</t>
  </si>
  <si>
    <t>مسعود شریفی</t>
  </si>
  <si>
    <t>زینب حبیبی</t>
  </si>
  <si>
    <t>لیلا خزایی</t>
  </si>
  <si>
    <t>ابوالفضل قریشی</t>
  </si>
  <si>
    <t>یزدان خوش</t>
  </si>
  <si>
    <t>ساره حسینی</t>
  </si>
  <si>
    <t>مهدی شیراز</t>
  </si>
  <si>
    <t>متین سحاریان پور</t>
  </si>
  <si>
    <t>علی نیرومند</t>
  </si>
  <si>
    <t>نسترن سراجه</t>
  </si>
  <si>
    <t>نیلوفر سراجه</t>
  </si>
  <si>
    <t>عادله زارع</t>
  </si>
  <si>
    <t>دستمزد ۱۴۰۲</t>
  </si>
  <si>
    <t>دستمزد روزانه
۱۴۰۳</t>
  </si>
  <si>
    <t>شرکت نمونه</t>
  </si>
  <si>
    <t>پایه سنوات 403</t>
  </si>
  <si>
    <t>پایه سنوات سال 1402</t>
  </si>
  <si>
    <t>سال استخدام</t>
  </si>
  <si>
    <t xml:space="preserve">سال کارکرد </t>
  </si>
  <si>
    <t>سایر سطوح مزدی</t>
  </si>
  <si>
    <t>حقوق پایه وزارت کار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</si>
</sst>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-* #,##0.00_-;_-* #,##0.00\-;_-* &quot;-&quot;??_-;_-@_-"/>
    <numFmt numFmtId="167" formatCode="_-* #,##0_-;_-* #,##0\-;_-* &quot;-&quot;??_-;_-@_-"/>
  </numFmts>
  <fonts count="28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2"/>
      <color theme="1"/>
      <name val="B Nazanin"/>
    </font>
    <font>
      <b/>
      <sz val="12"/>
      <color theme="1"/>
      <name val="B Nazanin"/>
    </font>
    <font>
      <b/>
      <sz val="14"/>
      <color theme="1"/>
      <name val="B Nazanin"/>
    </font>
    <font>
      <b/>
      <sz val="9"/>
      <color theme="0"/>
      <name val="B Titr"/>
    </font>
    <font>
      <sz val="12"/>
      <color theme="1"/>
      <name val="B Titr"/>
    </font>
    <font>
      <sz val="11"/>
      <color theme="1"/>
      <name val="B Koodak"/>
    </font>
    <font>
      <b/>
      <sz val="11"/>
      <color theme="1"/>
      <name val="B Nazanin"/>
    </font>
    <font>
      <sz val="12"/>
      <color theme="1"/>
      <name val="B Nazanin"/>
      <family val="2"/>
      <charset val="178"/>
    </font>
    <font>
      <sz val="11"/>
      <color theme="1"/>
      <name val="B Nazanin"/>
      <family val="2"/>
      <charset val="178"/>
    </font>
    <font>
      <sz val="12"/>
      <name val="B Nazanin"/>
      <family val="2"/>
      <charset val="178"/>
    </font>
    <font>
      <sz val="11"/>
      <color theme="1"/>
      <name val="Arial"/>
      <family val="2"/>
    </font>
    <font>
      <sz val="11"/>
      <color rgb="FF000000"/>
      <name val="IRANSans"/>
    </font>
    <font>
      <b/>
      <sz val="11"/>
      <color theme="1"/>
      <name val="IRANSans"/>
    </font>
    <font>
      <sz val="11"/>
      <color theme="1"/>
      <name val="IRANSans"/>
    </font>
    <font>
      <b/>
      <sz val="11"/>
      <color rgb="FFFF0000"/>
      <name val="IRANSans"/>
    </font>
    <font>
      <sz val="11"/>
      <name val="IRANSans"/>
    </font>
    <font>
      <sz val="11"/>
      <color theme="1"/>
      <name val="IRANSans"/>
      <family val="1"/>
    </font>
    <font>
      <b/>
      <sz val="11"/>
      <color theme="1"/>
      <name val="IRANSans"/>
      <family val="1"/>
    </font>
    <font>
      <sz val="11"/>
      <color theme="1"/>
      <name val="B Titr"/>
      <charset val="178"/>
    </font>
    <font>
      <b/>
      <sz val="11"/>
      <color theme="1"/>
      <name val="B Titr"/>
      <charset val="178"/>
    </font>
    <font>
      <sz val="14"/>
      <color theme="1"/>
      <name val="B Zar"/>
    </font>
    <font>
      <b/>
      <sz val="14"/>
      <color theme="1"/>
      <name val="B Zar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D8D8D8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rgb="FF00B0F0"/>
        <bgColor rgb="FFD8D8D8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6600"/>
      </left>
      <right style="thin">
        <color indexed="64"/>
      </right>
      <top style="medium">
        <color rgb="FF0066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6600"/>
      </top>
      <bottom style="thin">
        <color indexed="64"/>
      </bottom>
      <diagonal/>
    </border>
    <border>
      <left style="thin">
        <color indexed="64"/>
      </left>
      <right style="medium">
        <color rgb="FF006600"/>
      </right>
      <top style="medium">
        <color rgb="FF006600"/>
      </top>
      <bottom style="thin">
        <color indexed="64"/>
      </bottom>
      <diagonal/>
    </border>
    <border>
      <left style="medium">
        <color rgb="FF00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00"/>
      </right>
      <top style="thin">
        <color indexed="64"/>
      </top>
      <bottom style="thin">
        <color indexed="64"/>
      </bottom>
      <diagonal/>
    </border>
    <border>
      <left style="medium">
        <color rgb="FF006600"/>
      </left>
      <right style="thin">
        <color indexed="64"/>
      </right>
      <top style="thin">
        <color indexed="64"/>
      </top>
      <bottom style="medium">
        <color rgb="FF00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600"/>
      </bottom>
      <diagonal/>
    </border>
    <border>
      <left style="thin">
        <color indexed="64"/>
      </left>
      <right style="medium">
        <color rgb="FF006600"/>
      </right>
      <top style="thin">
        <color indexed="64"/>
      </top>
      <bottom style="medium">
        <color rgb="FF006600"/>
      </bottom>
      <diagonal/>
    </border>
    <border>
      <left style="medium">
        <color rgb="FF006600"/>
      </left>
      <right/>
      <top style="medium">
        <color rgb="FF006600"/>
      </top>
      <bottom/>
      <diagonal/>
    </border>
    <border>
      <left/>
      <right/>
      <top style="medium">
        <color rgb="FF006600"/>
      </top>
      <bottom/>
      <diagonal/>
    </border>
    <border>
      <left/>
      <right style="medium">
        <color rgb="FF006600"/>
      </right>
      <top style="medium">
        <color rgb="FF006600"/>
      </top>
      <bottom/>
      <diagonal/>
    </border>
    <border>
      <left style="medium">
        <color rgb="FF006600"/>
      </left>
      <right/>
      <top/>
      <bottom style="medium">
        <color indexed="64"/>
      </bottom>
      <diagonal/>
    </border>
    <border>
      <left/>
      <right style="medium">
        <color rgb="FF006600"/>
      </right>
      <top/>
      <bottom style="medium">
        <color indexed="64"/>
      </bottom>
      <diagonal/>
    </border>
    <border>
      <left style="medium">
        <color rgb="FF0066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00"/>
      </right>
      <top style="medium">
        <color indexed="64"/>
      </top>
      <bottom style="thin">
        <color indexed="64"/>
      </bottom>
      <diagonal/>
    </border>
    <border>
      <left style="medium">
        <color rgb="FF0066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6600"/>
      </right>
      <top style="thin">
        <color indexed="64"/>
      </top>
      <bottom style="medium">
        <color indexed="64"/>
      </bottom>
      <diagonal/>
    </border>
    <border>
      <left style="medium">
        <color rgb="FF0066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6600"/>
      </right>
      <top/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13" fillId="0" borderId="0"/>
    <xf numFmtId="166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6" fillId="0" borderId="0"/>
    <xf numFmtId="0" fontId="1" fillId="0" borderId="0"/>
  </cellStyleXfs>
  <cellXfs count="235">
    <xf numFmtId="0" fontId="0" fillId="0" borderId="0" xfId="0"/>
    <xf numFmtId="165" fontId="0" fillId="0" borderId="0" xfId="0" applyNumberFormat="1"/>
    <xf numFmtId="0" fontId="3" fillId="0" borderId="8" xfId="0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5" fontId="4" fillId="2" borderId="9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165" fontId="8" fillId="0" borderId="1" xfId="1" applyNumberFormat="1" applyFont="1" applyBorder="1" applyAlignment="1">
      <alignment horizontal="right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right"/>
    </xf>
    <xf numFmtId="0" fontId="8" fillId="0" borderId="37" xfId="0" applyFont="1" applyBorder="1" applyAlignment="1">
      <alignment horizontal="right"/>
    </xf>
    <xf numFmtId="165" fontId="8" fillId="0" borderId="37" xfId="1" applyNumberFormat="1" applyFont="1" applyBorder="1" applyAlignment="1">
      <alignment horizontal="right"/>
    </xf>
    <xf numFmtId="0" fontId="8" fillId="0" borderId="38" xfId="0" applyFont="1" applyBorder="1" applyAlignment="1">
      <alignment horizontal="right"/>
    </xf>
    <xf numFmtId="0" fontId="3" fillId="2" borderId="46" xfId="0" applyFont="1" applyFill="1" applyBorder="1" applyAlignment="1">
      <alignment horizontal="center" vertical="center"/>
    </xf>
    <xf numFmtId="165" fontId="4" fillId="2" borderId="48" xfId="1" applyNumberFormat="1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165" fontId="4" fillId="2" borderId="34" xfId="1" applyNumberFormat="1" applyFont="1" applyFill="1" applyBorder="1" applyAlignment="1">
      <alignment horizontal="center" vertical="center"/>
    </xf>
    <xf numFmtId="9" fontId="4" fillId="3" borderId="35" xfId="0" applyNumberFormat="1" applyFont="1" applyFill="1" applyBorder="1" applyAlignment="1">
      <alignment horizontal="center" vertical="center"/>
    </xf>
    <xf numFmtId="165" fontId="4" fillId="2" borderId="36" xfId="1" applyNumberFormat="1" applyFont="1" applyFill="1" applyBorder="1" applyAlignment="1">
      <alignment horizontal="center" vertical="center"/>
    </xf>
    <xf numFmtId="165" fontId="4" fillId="2" borderId="37" xfId="1" applyNumberFormat="1" applyFont="1" applyFill="1" applyBorder="1" applyAlignment="1">
      <alignment horizontal="center" vertical="center"/>
    </xf>
    <xf numFmtId="165" fontId="4" fillId="0" borderId="37" xfId="0" applyNumberFormat="1" applyFont="1" applyBorder="1" applyAlignment="1">
      <alignment horizontal="center" vertical="center"/>
    </xf>
    <xf numFmtId="9" fontId="4" fillId="3" borderId="38" xfId="0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/>
    </xf>
    <xf numFmtId="0" fontId="11" fillId="9" borderId="50" xfId="0" applyFont="1" applyFill="1" applyBorder="1" applyProtection="1">
      <protection locked="0"/>
    </xf>
    <xf numFmtId="0" fontId="11" fillId="9" borderId="51" xfId="0" applyFont="1" applyFill="1" applyBorder="1"/>
    <xf numFmtId="3" fontId="12" fillId="10" borderId="0" xfId="0" applyNumberFormat="1" applyFont="1" applyFill="1" applyProtection="1">
      <protection locked="0"/>
    </xf>
    <xf numFmtId="0" fontId="13" fillId="0" borderId="0" xfId="2"/>
    <xf numFmtId="0" fontId="13" fillId="0" borderId="15" xfId="2" applyBorder="1" applyAlignment="1">
      <alignment horizontal="center"/>
    </xf>
    <xf numFmtId="0" fontId="13" fillId="0" borderId="19" xfId="2" applyBorder="1" applyAlignment="1">
      <alignment horizontal="center"/>
    </xf>
    <xf numFmtId="0" fontId="13" fillId="0" borderId="14" xfId="2" applyBorder="1" applyAlignment="1">
      <alignment horizontal="center"/>
    </xf>
    <xf numFmtId="0" fontId="13" fillId="0" borderId="25" xfId="2" applyBorder="1" applyAlignment="1" applyProtection="1">
      <alignment horizontal="center" vertical="center"/>
      <protection locked="0"/>
    </xf>
    <xf numFmtId="0" fontId="13" fillId="0" borderId="24" xfId="2" applyBorder="1" applyAlignment="1" applyProtection="1">
      <alignment horizontal="center" vertical="center"/>
      <protection locked="0"/>
    </xf>
    <xf numFmtId="0" fontId="13" fillId="0" borderId="19" xfId="2" applyBorder="1"/>
    <xf numFmtId="0" fontId="13" fillId="0" borderId="18" xfId="2" applyBorder="1"/>
    <xf numFmtId="3" fontId="13" fillId="0" borderId="23" xfId="3" applyNumberFormat="1" applyFont="1" applyBorder="1" applyAlignment="1">
      <alignment shrinkToFit="1"/>
    </xf>
    <xf numFmtId="3" fontId="15" fillId="0" borderId="22" xfId="2" applyNumberFormat="1" applyFont="1" applyBorder="1" applyAlignment="1">
      <alignment shrinkToFit="1"/>
    </xf>
    <xf numFmtId="3" fontId="13" fillId="0" borderId="18" xfId="2" applyNumberFormat="1" applyBorder="1" applyAlignment="1">
      <alignment shrinkToFit="1"/>
    </xf>
    <xf numFmtId="3" fontId="13" fillId="0" borderId="23" xfId="2" applyNumberFormat="1" applyBorder="1" applyAlignment="1">
      <alignment horizontal="center" shrinkToFit="1"/>
    </xf>
    <xf numFmtId="0" fontId="13" fillId="0" borderId="0" xfId="2" applyAlignment="1">
      <alignment horizontal="center" vertical="center"/>
    </xf>
    <xf numFmtId="0" fontId="13" fillId="0" borderId="25" xfId="2" applyBorder="1"/>
    <xf numFmtId="3" fontId="13" fillId="0" borderId="24" xfId="3" applyNumberFormat="1" applyFont="1" applyBorder="1" applyAlignment="1">
      <alignment shrinkToFit="1"/>
    </xf>
    <xf numFmtId="3" fontId="15" fillId="0" borderId="0" xfId="2" applyNumberFormat="1" applyFont="1" applyAlignment="1">
      <alignment shrinkToFit="1"/>
    </xf>
    <xf numFmtId="3" fontId="15" fillId="0" borderId="0" xfId="3" applyNumberFormat="1" applyFont="1" applyBorder="1" applyAlignment="1">
      <alignment shrinkToFit="1"/>
    </xf>
    <xf numFmtId="3" fontId="13" fillId="0" borderId="25" xfId="2" applyNumberFormat="1" applyBorder="1" applyAlignment="1">
      <alignment shrinkToFit="1"/>
    </xf>
    <xf numFmtId="3" fontId="13" fillId="0" borderId="24" xfId="2" applyNumberFormat="1" applyBorder="1" applyAlignment="1">
      <alignment shrinkToFit="1"/>
    </xf>
    <xf numFmtId="0" fontId="13" fillId="0" borderId="23" xfId="2" applyBorder="1" applyProtection="1">
      <protection locked="0"/>
    </xf>
    <xf numFmtId="0" fontId="13" fillId="7" borderId="25" xfId="2" applyFill="1" applyBorder="1"/>
    <xf numFmtId="3" fontId="13" fillId="7" borderId="24" xfId="3" applyNumberFormat="1" applyFont="1" applyFill="1" applyBorder="1" applyAlignment="1">
      <alignment shrinkToFit="1"/>
    </xf>
    <xf numFmtId="3" fontId="15" fillId="7" borderId="0" xfId="2" applyNumberFormat="1" applyFont="1" applyFill="1" applyAlignment="1">
      <alignment shrinkToFit="1"/>
    </xf>
    <xf numFmtId="3" fontId="15" fillId="7" borderId="0" xfId="3" applyNumberFormat="1" applyFont="1" applyFill="1" applyBorder="1" applyAlignment="1">
      <alignment shrinkToFit="1"/>
    </xf>
    <xf numFmtId="3" fontId="13" fillId="7" borderId="25" xfId="2" applyNumberFormat="1" applyFill="1" applyBorder="1" applyAlignment="1">
      <alignment shrinkToFit="1"/>
    </xf>
    <xf numFmtId="3" fontId="13" fillId="7" borderId="24" xfId="2" applyNumberFormat="1" applyFill="1" applyBorder="1" applyAlignment="1">
      <alignment shrinkToFit="1"/>
    </xf>
    <xf numFmtId="0" fontId="13" fillId="0" borderId="24" xfId="2" applyBorder="1" applyAlignment="1">
      <alignment shrinkToFit="1"/>
    </xf>
    <xf numFmtId="0" fontId="6" fillId="0" borderId="25" xfId="2" applyFont="1" applyBorder="1"/>
    <xf numFmtId="0" fontId="6" fillId="0" borderId="0" xfId="2" applyFont="1"/>
    <xf numFmtId="0" fontId="6" fillId="0" borderId="17" xfId="2" applyFont="1" applyBorder="1"/>
    <xf numFmtId="3" fontId="6" fillId="0" borderId="16" xfId="3" applyNumberFormat="1" applyFont="1" applyFill="1" applyBorder="1" applyAlignment="1">
      <alignment shrinkToFit="1"/>
    </xf>
    <xf numFmtId="3" fontId="15" fillId="0" borderId="52" xfId="2" applyNumberFormat="1" applyFont="1" applyBorder="1" applyAlignment="1">
      <alignment shrinkToFit="1"/>
    </xf>
    <xf numFmtId="3" fontId="15" fillId="0" borderId="52" xfId="3" applyNumberFormat="1" applyFont="1" applyFill="1" applyBorder="1" applyAlignment="1">
      <alignment shrinkToFit="1"/>
    </xf>
    <xf numFmtId="3" fontId="6" fillId="0" borderId="17" xfId="2" applyNumberFormat="1" applyFont="1" applyBorder="1" applyAlignment="1">
      <alignment shrinkToFit="1"/>
    </xf>
    <xf numFmtId="3" fontId="6" fillId="0" borderId="16" xfId="2" applyNumberFormat="1" applyFont="1" applyBorder="1" applyAlignment="1">
      <alignment shrinkToFit="1"/>
    </xf>
    <xf numFmtId="3" fontId="6" fillId="0" borderId="0" xfId="2" applyNumberFormat="1" applyFont="1" applyAlignment="1">
      <alignment shrinkToFit="1"/>
    </xf>
    <xf numFmtId="3" fontId="6" fillId="0" borderId="0" xfId="3" applyNumberFormat="1" applyFont="1" applyBorder="1" applyAlignment="1">
      <alignment shrinkToFit="1"/>
    </xf>
    <xf numFmtId="0" fontId="6" fillId="0" borderId="15" xfId="2" applyFont="1" applyBorder="1" applyAlignment="1">
      <alignment horizontal="center" vertical="center"/>
    </xf>
    <xf numFmtId="3" fontId="12" fillId="0" borderId="14" xfId="4" applyNumberFormat="1" applyFont="1" applyBorder="1" applyAlignment="1">
      <alignment shrinkToFit="1"/>
    </xf>
    <xf numFmtId="3" fontId="6" fillId="0" borderId="19" xfId="2" applyNumberFormat="1" applyFont="1" applyBorder="1" applyAlignment="1">
      <alignment shrinkToFit="1"/>
    </xf>
    <xf numFmtId="3" fontId="7" fillId="0" borderId="19" xfId="3" applyNumberFormat="1" applyFont="1" applyBorder="1" applyAlignment="1">
      <alignment shrinkToFit="1"/>
    </xf>
    <xf numFmtId="3" fontId="6" fillId="0" borderId="15" xfId="2" applyNumberFormat="1" applyFont="1" applyBorder="1" applyAlignment="1">
      <alignment shrinkToFit="1"/>
    </xf>
    <xf numFmtId="3" fontId="7" fillId="0" borderId="14" xfId="2" applyNumberFormat="1" applyFont="1" applyBorder="1" applyAlignment="1">
      <alignment shrinkToFit="1"/>
    </xf>
    <xf numFmtId="0" fontId="6" fillId="0" borderId="15" xfId="2" applyFont="1" applyBorder="1"/>
    <xf numFmtId="0" fontId="6" fillId="0" borderId="19" xfId="2" applyFont="1" applyBorder="1"/>
    <xf numFmtId="0" fontId="6" fillId="0" borderId="14" xfId="2" applyFont="1" applyBorder="1"/>
    <xf numFmtId="167" fontId="17" fillId="0" borderId="0" xfId="5" applyNumberFormat="1" applyFont="1"/>
    <xf numFmtId="167" fontId="18" fillId="0" borderId="0" xfId="5" applyNumberFormat="1" applyFont="1" applyAlignment="1">
      <alignment horizontal="center" vertical="center"/>
    </xf>
    <xf numFmtId="167" fontId="19" fillId="0" borderId="0" xfId="5" applyNumberFormat="1" applyFont="1"/>
    <xf numFmtId="167" fontId="18" fillId="11" borderId="11" xfId="5" applyNumberFormat="1" applyFont="1" applyFill="1" applyBorder="1" applyAlignment="1">
      <alignment horizontal="center" vertical="center" wrapText="1"/>
    </xf>
    <xf numFmtId="167" fontId="18" fillId="11" borderId="57" xfId="5" applyNumberFormat="1" applyFont="1" applyFill="1" applyBorder="1" applyAlignment="1">
      <alignment horizontal="center" vertical="center" wrapText="1"/>
    </xf>
    <xf numFmtId="167" fontId="18" fillId="13" borderId="56" xfId="5" applyNumberFormat="1" applyFont="1" applyFill="1" applyBorder="1" applyAlignment="1">
      <alignment horizontal="center" vertical="center" wrapText="1"/>
    </xf>
    <xf numFmtId="167" fontId="18" fillId="11" borderId="65" xfId="5" applyNumberFormat="1" applyFont="1" applyFill="1" applyBorder="1" applyAlignment="1">
      <alignment horizontal="center" vertical="center" shrinkToFit="1"/>
    </xf>
    <xf numFmtId="167" fontId="18" fillId="11" borderId="66" xfId="5" applyNumberFormat="1" applyFont="1" applyFill="1" applyBorder="1" applyAlignment="1">
      <alignment horizontal="center" vertical="center" wrapText="1"/>
    </xf>
    <xf numFmtId="167" fontId="18" fillId="11" borderId="69" xfId="5" applyNumberFormat="1" applyFont="1" applyFill="1" applyBorder="1" applyAlignment="1">
      <alignment horizontal="center" vertical="center"/>
    </xf>
    <xf numFmtId="167" fontId="18" fillId="12" borderId="70" xfId="5" applyNumberFormat="1" applyFont="1" applyFill="1" applyBorder="1" applyAlignment="1">
      <alignment horizontal="center" vertical="center"/>
    </xf>
    <xf numFmtId="167" fontId="18" fillId="13" borderId="64" xfId="5" applyNumberFormat="1" applyFont="1" applyFill="1" applyBorder="1" applyAlignment="1">
      <alignment horizontal="center" vertical="center" wrapText="1"/>
    </xf>
    <xf numFmtId="167" fontId="19" fillId="0" borderId="2" xfId="5" applyNumberFormat="1" applyFont="1" applyFill="1" applyBorder="1" applyAlignment="1">
      <alignment horizontal="center" vertical="center"/>
    </xf>
    <xf numFmtId="167" fontId="19" fillId="0" borderId="3" xfId="5" applyNumberFormat="1" applyFont="1" applyFill="1" applyBorder="1" applyAlignment="1">
      <alignment horizontal="center" vertical="center"/>
    </xf>
    <xf numFmtId="167" fontId="19" fillId="0" borderId="1" xfId="5" applyNumberFormat="1" applyFont="1" applyBorder="1" applyAlignment="1">
      <alignment horizontal="center" vertical="center"/>
    </xf>
    <xf numFmtId="167" fontId="19" fillId="0" borderId="3" xfId="5" applyNumberFormat="1" applyFont="1" applyFill="1" applyBorder="1" applyAlignment="1">
      <alignment horizontal="center"/>
    </xf>
    <xf numFmtId="1" fontId="19" fillId="0" borderId="3" xfId="5" applyNumberFormat="1" applyFont="1" applyFill="1" applyBorder="1" applyAlignment="1">
      <alignment horizontal="center" vertical="center"/>
    </xf>
    <xf numFmtId="167" fontId="19" fillId="0" borderId="1" xfId="5" applyNumberFormat="1" applyFont="1" applyFill="1" applyBorder="1" applyAlignment="1">
      <alignment horizontal="center" vertical="center"/>
    </xf>
    <xf numFmtId="167" fontId="19" fillId="0" borderId="4" xfId="5" applyNumberFormat="1" applyFont="1" applyFill="1" applyBorder="1" applyAlignment="1">
      <alignment horizontal="center" vertical="center"/>
    </xf>
    <xf numFmtId="167" fontId="19" fillId="0" borderId="0" xfId="5" applyNumberFormat="1" applyFont="1" applyFill="1"/>
    <xf numFmtId="167" fontId="19" fillId="0" borderId="5" xfId="5" applyNumberFormat="1" applyFont="1" applyBorder="1" applyAlignment="1">
      <alignment horizontal="center" vertical="center"/>
    </xf>
    <xf numFmtId="167" fontId="19" fillId="0" borderId="1" xfId="5" applyNumberFormat="1" applyFont="1" applyBorder="1" applyAlignment="1">
      <alignment horizontal="center"/>
    </xf>
    <xf numFmtId="1" fontId="19" fillId="0" borderId="1" xfId="5" applyNumberFormat="1" applyFont="1" applyBorder="1" applyAlignment="1">
      <alignment horizontal="center" vertical="center"/>
    </xf>
    <xf numFmtId="167" fontId="19" fillId="0" borderId="6" xfId="5" applyNumberFormat="1" applyFont="1" applyBorder="1" applyAlignment="1">
      <alignment horizontal="center" vertical="center"/>
    </xf>
    <xf numFmtId="49" fontId="19" fillId="0" borderId="1" xfId="5" applyNumberFormat="1" applyFont="1" applyBorder="1" applyAlignment="1">
      <alignment horizontal="center"/>
    </xf>
    <xf numFmtId="167" fontId="18" fillId="11" borderId="72" xfId="5" applyNumberFormat="1" applyFont="1" applyFill="1" applyBorder="1" applyAlignment="1">
      <alignment horizontal="center" vertical="center"/>
    </xf>
    <xf numFmtId="167" fontId="18" fillId="11" borderId="73" xfId="5" applyNumberFormat="1" applyFont="1" applyFill="1" applyBorder="1" applyAlignment="1">
      <alignment horizontal="center" vertical="center" shrinkToFit="1"/>
    </xf>
    <xf numFmtId="167" fontId="18" fillId="11" borderId="73" xfId="5" applyNumberFormat="1" applyFont="1" applyFill="1" applyBorder="1" applyAlignment="1">
      <alignment horizontal="center" vertical="center"/>
    </xf>
    <xf numFmtId="167" fontId="18" fillId="0" borderId="74" xfId="5" applyNumberFormat="1" applyFont="1" applyBorder="1" applyAlignment="1">
      <alignment horizontal="center" vertical="center"/>
    </xf>
    <xf numFmtId="167" fontId="19" fillId="0" borderId="0" xfId="5" applyNumberFormat="1" applyFont="1" applyBorder="1" applyAlignment="1">
      <alignment horizontal="center" vertical="center"/>
    </xf>
    <xf numFmtId="167" fontId="18" fillId="11" borderId="72" xfId="5" applyNumberFormat="1" applyFont="1" applyFill="1" applyBorder="1" applyAlignment="1">
      <alignment horizontal="center" vertical="center" shrinkToFit="1"/>
    </xf>
    <xf numFmtId="167" fontId="19" fillId="0" borderId="1" xfId="5" applyNumberFormat="1" applyFont="1" applyBorder="1"/>
    <xf numFmtId="167" fontId="19" fillId="0" borderId="1" xfId="5" applyNumberFormat="1" applyFont="1" applyBorder="1" applyAlignment="1"/>
    <xf numFmtId="167" fontId="19" fillId="0" borderId="0" xfId="5" applyNumberFormat="1" applyFont="1" applyAlignment="1">
      <alignment horizontal="center" vertical="center"/>
    </xf>
    <xf numFmtId="167" fontId="18" fillId="11" borderId="77" xfId="5" applyNumberFormat="1" applyFont="1" applyFill="1" applyBorder="1" applyAlignment="1">
      <alignment horizontal="center" vertical="center" shrinkToFit="1"/>
    </xf>
    <xf numFmtId="167" fontId="20" fillId="0" borderId="0" xfId="5" applyNumberFormat="1" applyFont="1" applyAlignment="1">
      <alignment horizontal="center" vertical="center"/>
    </xf>
    <xf numFmtId="167" fontId="20" fillId="11" borderId="77" xfId="5" applyNumberFormat="1" applyFont="1" applyFill="1" applyBorder="1" applyAlignment="1">
      <alignment horizontal="center" vertical="center" shrinkToFit="1"/>
    </xf>
    <xf numFmtId="167" fontId="18" fillId="14" borderId="77" xfId="5" applyNumberFormat="1" applyFont="1" applyFill="1" applyBorder="1" applyAlignment="1">
      <alignment horizontal="center" vertical="center" shrinkToFit="1"/>
    </xf>
    <xf numFmtId="167" fontId="19" fillId="0" borderId="0" xfId="5" applyNumberFormat="1" applyFont="1" applyBorder="1" applyAlignment="1">
      <alignment horizontal="right"/>
    </xf>
    <xf numFmtId="167" fontId="19" fillId="0" borderId="0" xfId="5" applyNumberFormat="1" applyFont="1" applyBorder="1" applyAlignment="1">
      <alignment horizontal="right" vertical="top"/>
    </xf>
    <xf numFmtId="167" fontId="19" fillId="0" borderId="0" xfId="5" applyNumberFormat="1" applyFont="1" applyFill="1" applyAlignment="1">
      <alignment vertical="top"/>
    </xf>
    <xf numFmtId="167" fontId="19" fillId="0" borderId="0" xfId="5" applyNumberFormat="1" applyFont="1" applyAlignment="1">
      <alignment vertical="top"/>
    </xf>
    <xf numFmtId="167" fontId="19" fillId="0" borderId="0" xfId="5" applyNumberFormat="1" applyFont="1" applyAlignment="1">
      <alignment horizontal="right"/>
    </xf>
    <xf numFmtId="167" fontId="19" fillId="0" borderId="0" xfId="5" applyNumberFormat="1" applyFont="1" applyAlignment="1"/>
    <xf numFmtId="167" fontId="18" fillId="11" borderId="11" xfId="5" applyNumberFormat="1" applyFont="1" applyFill="1" applyBorder="1" applyAlignment="1">
      <alignment horizontal="center" vertical="top"/>
    </xf>
    <xf numFmtId="167" fontId="18" fillId="11" borderId="12" xfId="5" applyNumberFormat="1" applyFont="1" applyFill="1" applyBorder="1" applyAlignment="1">
      <alignment horizontal="center" vertical="top"/>
    </xf>
    <xf numFmtId="167" fontId="18" fillId="11" borderId="12" xfId="5" applyNumberFormat="1" applyFont="1" applyFill="1" applyBorder="1" applyAlignment="1">
      <alignment horizontal="center" vertical="center"/>
    </xf>
    <xf numFmtId="167" fontId="18" fillId="11" borderId="13" xfId="5" applyNumberFormat="1" applyFont="1" applyFill="1" applyBorder="1" applyAlignment="1">
      <alignment horizontal="center" vertical="center"/>
    </xf>
    <xf numFmtId="167" fontId="18" fillId="11" borderId="82" xfId="5" applyNumberFormat="1" applyFont="1" applyFill="1" applyBorder="1" applyAlignment="1">
      <alignment horizontal="center" vertical="top"/>
    </xf>
    <xf numFmtId="167" fontId="18" fillId="11" borderId="10" xfId="5" applyNumberFormat="1" applyFont="1" applyFill="1" applyBorder="1" applyAlignment="1">
      <alignment horizontal="center" vertical="top"/>
    </xf>
    <xf numFmtId="167" fontId="18" fillId="11" borderId="10" xfId="5" applyNumberFormat="1" applyFont="1" applyFill="1" applyBorder="1" applyAlignment="1">
      <alignment horizontal="center" vertical="center"/>
    </xf>
    <xf numFmtId="167" fontId="18" fillId="11" borderId="71" xfId="5" applyNumberFormat="1" applyFont="1" applyFill="1" applyBorder="1" applyAlignment="1">
      <alignment horizontal="center" vertical="center"/>
    </xf>
    <xf numFmtId="167" fontId="18" fillId="11" borderId="54" xfId="5" applyNumberFormat="1" applyFont="1" applyFill="1" applyBorder="1" applyAlignment="1">
      <alignment horizontal="center" vertical="top"/>
    </xf>
    <xf numFmtId="167" fontId="18" fillId="11" borderId="56" xfId="5" applyNumberFormat="1" applyFont="1" applyFill="1" applyBorder="1" applyAlignment="1">
      <alignment horizontal="center" vertical="top"/>
    </xf>
    <xf numFmtId="167" fontId="18" fillId="11" borderId="56" xfId="5" applyNumberFormat="1" applyFont="1" applyFill="1" applyBorder="1" applyAlignment="1">
      <alignment horizontal="center" vertical="center"/>
    </xf>
    <xf numFmtId="167" fontId="18" fillId="11" borderId="62" xfId="5" applyNumberFormat="1" applyFont="1" applyFill="1" applyBorder="1" applyAlignment="1">
      <alignment horizontal="center" vertical="center"/>
    </xf>
    <xf numFmtId="167" fontId="18" fillId="11" borderId="64" xfId="5" applyNumberFormat="1" applyFont="1" applyFill="1" applyBorder="1" applyAlignment="1">
      <alignment horizontal="center" vertical="center"/>
    </xf>
    <xf numFmtId="167" fontId="19" fillId="0" borderId="27" xfId="5" applyNumberFormat="1" applyFont="1" applyFill="1" applyBorder="1" applyAlignment="1">
      <alignment horizontal="center" vertical="center"/>
    </xf>
    <xf numFmtId="167" fontId="19" fillId="0" borderId="20" xfId="5" applyNumberFormat="1" applyFont="1" applyBorder="1" applyAlignment="1">
      <alignment horizontal="center" vertical="center"/>
    </xf>
    <xf numFmtId="167" fontId="19" fillId="0" borderId="2" xfId="5" applyNumberFormat="1" applyFont="1" applyBorder="1" applyAlignment="1">
      <alignment horizontal="center" vertical="center"/>
    </xf>
    <xf numFmtId="167" fontId="19" fillId="0" borderId="83" xfId="5" applyNumberFormat="1" applyFont="1" applyBorder="1" applyAlignment="1">
      <alignment horizontal="center" vertical="center"/>
    </xf>
    <xf numFmtId="167" fontId="16" fillId="0" borderId="83" xfId="6" applyNumberFormat="1" applyBorder="1"/>
    <xf numFmtId="167" fontId="19" fillId="0" borderId="27" xfId="5" applyNumberFormat="1" applyFont="1" applyBorder="1"/>
    <xf numFmtId="167" fontId="19" fillId="0" borderId="28" xfId="5" applyNumberFormat="1" applyFont="1" applyFill="1" applyBorder="1" applyAlignment="1">
      <alignment horizontal="center" vertical="center"/>
    </xf>
    <xf numFmtId="167" fontId="19" fillId="0" borderId="14" xfId="5" applyNumberFormat="1" applyFont="1" applyBorder="1" applyAlignment="1">
      <alignment horizontal="center" vertical="center"/>
    </xf>
    <xf numFmtId="167" fontId="19" fillId="0" borderId="84" xfId="5" applyNumberFormat="1" applyFont="1" applyBorder="1" applyAlignment="1">
      <alignment horizontal="center" vertical="center"/>
    </xf>
    <xf numFmtId="167" fontId="16" fillId="0" borderId="84" xfId="6" applyNumberFormat="1" applyBorder="1"/>
    <xf numFmtId="167" fontId="19" fillId="0" borderId="28" xfId="5" applyNumberFormat="1" applyFont="1" applyBorder="1"/>
    <xf numFmtId="167" fontId="19" fillId="0" borderId="28" xfId="5" applyNumberFormat="1" applyFont="1" applyBorder="1" applyAlignment="1">
      <alignment horizontal="center" vertical="center"/>
    </xf>
    <xf numFmtId="167" fontId="21" fillId="0" borderId="28" xfId="5" applyNumberFormat="1" applyFont="1" applyBorder="1" applyAlignment="1">
      <alignment horizontal="center" vertical="center"/>
    </xf>
    <xf numFmtId="0" fontId="16" fillId="0" borderId="84" xfId="6" applyBorder="1"/>
    <xf numFmtId="167" fontId="19" fillId="0" borderId="30" xfId="5" applyNumberFormat="1" applyFont="1" applyFill="1" applyBorder="1" applyAlignment="1">
      <alignment horizontal="center" vertical="center"/>
    </xf>
    <xf numFmtId="167" fontId="19" fillId="0" borderId="21" xfId="5" applyNumberFormat="1" applyFont="1" applyBorder="1" applyAlignment="1">
      <alignment horizontal="center" vertical="center"/>
    </xf>
    <xf numFmtId="167" fontId="19" fillId="0" borderId="7" xfId="5" applyNumberFormat="1" applyFont="1" applyBorder="1" applyAlignment="1">
      <alignment horizontal="center" vertical="center"/>
    </xf>
    <xf numFmtId="167" fontId="19" fillId="0" borderId="86" xfId="5" applyNumberFormat="1" applyFont="1" applyBorder="1" applyAlignment="1">
      <alignment horizontal="center" vertical="center"/>
    </xf>
    <xf numFmtId="0" fontId="16" fillId="0" borderId="86" xfId="6" applyBorder="1"/>
    <xf numFmtId="167" fontId="19" fillId="0" borderId="30" xfId="5" applyNumberFormat="1" applyFont="1" applyBorder="1"/>
    <xf numFmtId="167" fontId="19" fillId="0" borderId="9" xfId="5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right" vertical="top" wrapText="1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/>
    </xf>
    <xf numFmtId="0" fontId="27" fillId="0" borderId="1" xfId="0" applyFont="1" applyBorder="1"/>
    <xf numFmtId="1" fontId="27" fillId="0" borderId="1" xfId="0" applyNumberFormat="1" applyFont="1" applyBorder="1" applyAlignment="1">
      <alignment horizontal="center" vertical="center"/>
    </xf>
    <xf numFmtId="167" fontId="22" fillId="0" borderId="1" xfId="5" applyNumberFormat="1" applyFont="1" applyBorder="1" applyAlignment="1">
      <alignment horizontal="center" vertical="center"/>
    </xf>
    <xf numFmtId="167" fontId="22" fillId="0" borderId="3" xfId="5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43" xfId="0" applyFont="1" applyFill="1" applyBorder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6" fillId="7" borderId="15" xfId="2" applyFont="1" applyFill="1" applyBorder="1" applyAlignment="1">
      <alignment horizontal="center"/>
    </xf>
    <xf numFmtId="0" fontId="6" fillId="7" borderId="19" xfId="2" applyFont="1" applyFill="1" applyBorder="1" applyAlignment="1">
      <alignment horizontal="center"/>
    </xf>
    <xf numFmtId="0" fontId="6" fillId="7" borderId="14" xfId="2" applyFont="1" applyFill="1" applyBorder="1" applyAlignment="1">
      <alignment horizontal="center"/>
    </xf>
    <xf numFmtId="0" fontId="13" fillId="0" borderId="18" xfId="2" applyBorder="1" applyAlignment="1" applyProtection="1">
      <alignment horizontal="center" vertical="center"/>
      <protection locked="0"/>
    </xf>
    <xf numFmtId="0" fontId="13" fillId="0" borderId="23" xfId="2" applyBorder="1" applyAlignment="1" applyProtection="1">
      <alignment horizontal="center" vertical="center"/>
      <protection locked="0"/>
    </xf>
    <xf numFmtId="0" fontId="14" fillId="0" borderId="17" xfId="2" applyFont="1" applyBorder="1" applyAlignment="1" applyProtection="1">
      <alignment horizontal="center" vertical="center"/>
      <protection locked="0"/>
    </xf>
    <xf numFmtId="0" fontId="14" fillId="0" borderId="16" xfId="2" applyFont="1" applyBorder="1" applyAlignment="1" applyProtection="1">
      <alignment horizontal="center" vertical="center"/>
      <protection locked="0"/>
    </xf>
    <xf numFmtId="167" fontId="23" fillId="0" borderId="0" xfId="5" applyNumberFormat="1" applyFont="1" applyAlignment="1">
      <alignment horizontal="center" vertical="center"/>
    </xf>
    <xf numFmtId="167" fontId="18" fillId="0" borderId="0" xfId="5" applyNumberFormat="1" applyFont="1" applyAlignment="1">
      <alignment horizontal="center" vertical="center"/>
    </xf>
    <xf numFmtId="167" fontId="18" fillId="11" borderId="53" xfId="5" applyNumberFormat="1" applyFont="1" applyFill="1" applyBorder="1" applyAlignment="1">
      <alignment horizontal="center" vertical="center"/>
    </xf>
    <xf numFmtId="167" fontId="18" fillId="11" borderId="61" xfId="5" applyNumberFormat="1" applyFont="1" applyFill="1" applyBorder="1" applyAlignment="1">
      <alignment horizontal="center" vertical="center"/>
    </xf>
    <xf numFmtId="167" fontId="18" fillId="11" borderId="54" xfId="5" applyNumberFormat="1" applyFont="1" applyFill="1" applyBorder="1" applyAlignment="1">
      <alignment horizontal="center" vertical="center"/>
    </xf>
    <xf numFmtId="167" fontId="18" fillId="11" borderId="62" xfId="5" applyNumberFormat="1" applyFont="1" applyFill="1" applyBorder="1" applyAlignment="1">
      <alignment horizontal="center" vertical="center"/>
    </xf>
    <xf numFmtId="167" fontId="18" fillId="11" borderId="55" xfId="5" applyNumberFormat="1" applyFont="1" applyFill="1" applyBorder="1" applyAlignment="1">
      <alignment horizontal="center" vertical="center" wrapText="1"/>
    </xf>
    <xf numFmtId="167" fontId="18" fillId="11" borderId="63" xfId="5" applyNumberFormat="1" applyFont="1" applyFill="1" applyBorder="1" applyAlignment="1">
      <alignment horizontal="center" vertical="center" wrapText="1"/>
    </xf>
    <xf numFmtId="167" fontId="18" fillId="11" borderId="56" xfId="5" applyNumberFormat="1" applyFont="1" applyFill="1" applyBorder="1" applyAlignment="1">
      <alignment horizontal="center" vertical="center"/>
    </xf>
    <xf numFmtId="167" fontId="18" fillId="11" borderId="73" xfId="5" applyNumberFormat="1" applyFont="1" applyFill="1" applyBorder="1" applyAlignment="1">
      <alignment horizontal="center" vertical="center"/>
    </xf>
    <xf numFmtId="167" fontId="18" fillId="11" borderId="12" xfId="5" applyNumberFormat="1" applyFont="1" applyFill="1" applyBorder="1" applyAlignment="1">
      <alignment horizontal="center" vertical="center" shrinkToFit="1"/>
    </xf>
    <xf numFmtId="167" fontId="18" fillId="11" borderId="0" xfId="5" applyNumberFormat="1" applyFont="1" applyFill="1" applyBorder="1" applyAlignment="1">
      <alignment horizontal="center" vertical="center" shrinkToFit="1"/>
    </xf>
    <xf numFmtId="167" fontId="23" fillId="11" borderId="58" xfId="5" applyNumberFormat="1" applyFont="1" applyFill="1" applyBorder="1" applyAlignment="1">
      <alignment horizontal="center" vertical="center" shrinkToFit="1"/>
    </xf>
    <xf numFmtId="167" fontId="18" fillId="11" borderId="67" xfId="5" applyNumberFormat="1" applyFont="1" applyFill="1" applyBorder="1" applyAlignment="1">
      <alignment horizontal="center" vertical="center" shrinkToFit="1"/>
    </xf>
    <xf numFmtId="167" fontId="18" fillId="11" borderId="54" xfId="5" applyNumberFormat="1" applyFont="1" applyFill="1" applyBorder="1" applyAlignment="1">
      <alignment horizontal="center" vertical="center" shrinkToFit="1"/>
    </xf>
    <xf numFmtId="167" fontId="18" fillId="11" borderId="62" xfId="5" applyNumberFormat="1" applyFont="1" applyFill="1" applyBorder="1" applyAlignment="1">
      <alignment horizontal="center" vertical="center" shrinkToFit="1"/>
    </xf>
    <xf numFmtId="167" fontId="18" fillId="11" borderId="57" xfId="5" applyNumberFormat="1" applyFont="1" applyFill="1" applyBorder="1" applyAlignment="1">
      <alignment horizontal="center" vertical="center" shrinkToFit="1"/>
    </xf>
    <xf numFmtId="167" fontId="18" fillId="11" borderId="68" xfId="5" applyNumberFormat="1" applyFont="1" applyFill="1" applyBorder="1" applyAlignment="1">
      <alignment horizontal="center" vertical="center" shrinkToFit="1"/>
    </xf>
    <xf numFmtId="167" fontId="18" fillId="0" borderId="67" xfId="5" applyNumberFormat="1" applyFont="1" applyBorder="1" applyAlignment="1">
      <alignment horizontal="center" vertical="center"/>
    </xf>
    <xf numFmtId="167" fontId="18" fillId="11" borderId="75" xfId="5" applyNumberFormat="1" applyFont="1" applyFill="1" applyBorder="1" applyAlignment="1">
      <alignment horizontal="center" vertical="center" shrinkToFit="1"/>
    </xf>
    <xf numFmtId="167" fontId="18" fillId="11" borderId="76" xfId="5" applyNumberFormat="1" applyFont="1" applyFill="1" applyBorder="1" applyAlignment="1">
      <alignment horizontal="center" vertical="center" shrinkToFit="1"/>
    </xf>
    <xf numFmtId="167" fontId="18" fillId="11" borderId="78" xfId="5" applyNumberFormat="1" applyFont="1" applyFill="1" applyBorder="1" applyAlignment="1">
      <alignment horizontal="center" vertical="center" shrinkToFit="1"/>
    </xf>
    <xf numFmtId="167" fontId="18" fillId="11" borderId="79" xfId="5" applyNumberFormat="1" applyFont="1" applyFill="1" applyBorder="1" applyAlignment="1">
      <alignment horizontal="center" vertical="center" shrinkToFit="1"/>
    </xf>
    <xf numFmtId="167" fontId="18" fillId="11" borderId="56" xfId="5" applyNumberFormat="1" applyFont="1" applyFill="1" applyBorder="1" applyAlignment="1">
      <alignment horizontal="center" vertical="center" shrinkToFit="1"/>
    </xf>
    <xf numFmtId="167" fontId="18" fillId="11" borderId="64" xfId="5" applyNumberFormat="1" applyFont="1" applyFill="1" applyBorder="1" applyAlignment="1">
      <alignment horizontal="center" vertical="center" shrinkToFit="1"/>
    </xf>
    <xf numFmtId="167" fontId="18" fillId="11" borderId="58" xfId="5" applyNumberFormat="1" applyFont="1" applyFill="1" applyBorder="1" applyAlignment="1">
      <alignment horizontal="center" vertical="center" shrinkToFit="1"/>
    </xf>
    <xf numFmtId="167" fontId="18" fillId="12" borderId="54" xfId="5" applyNumberFormat="1" applyFont="1" applyFill="1" applyBorder="1" applyAlignment="1">
      <alignment horizontal="center" vertical="center" wrapText="1"/>
    </xf>
    <xf numFmtId="167" fontId="18" fillId="12" borderId="62" xfId="5" applyNumberFormat="1" applyFont="1" applyFill="1" applyBorder="1" applyAlignment="1">
      <alignment horizontal="center" vertical="center" wrapText="1"/>
    </xf>
    <xf numFmtId="167" fontId="18" fillId="11" borderId="54" xfId="5" applyNumberFormat="1" applyFont="1" applyFill="1" applyBorder="1" applyAlignment="1">
      <alignment horizontal="center" vertical="center" wrapText="1"/>
    </xf>
    <xf numFmtId="167" fontId="18" fillId="11" borderId="62" xfId="5" applyNumberFormat="1" applyFont="1" applyFill="1" applyBorder="1" applyAlignment="1">
      <alignment horizontal="center" vertical="center" wrapText="1"/>
    </xf>
    <xf numFmtId="167" fontId="18" fillId="11" borderId="59" xfId="5" applyNumberFormat="1" applyFont="1" applyFill="1" applyBorder="1" applyAlignment="1">
      <alignment horizontal="center" vertical="center"/>
    </xf>
    <xf numFmtId="167" fontId="18" fillId="11" borderId="60" xfId="5" applyNumberFormat="1" applyFont="1" applyFill="1" applyBorder="1" applyAlignment="1">
      <alignment horizontal="center" vertical="center"/>
    </xf>
    <xf numFmtId="167" fontId="18" fillId="11" borderId="56" xfId="5" applyNumberFormat="1" applyFont="1" applyFill="1" applyBorder="1" applyAlignment="1">
      <alignment horizontal="center" vertical="center" wrapText="1"/>
    </xf>
    <xf numFmtId="167" fontId="18" fillId="11" borderId="12" xfId="5" applyNumberFormat="1" applyFont="1" applyFill="1" applyBorder="1" applyAlignment="1">
      <alignment horizontal="center" vertical="center"/>
    </xf>
    <xf numFmtId="167" fontId="18" fillId="11" borderId="0" xfId="5" applyNumberFormat="1" applyFont="1" applyFill="1" applyBorder="1" applyAlignment="1">
      <alignment horizontal="center" vertical="center"/>
    </xf>
    <xf numFmtId="167" fontId="18" fillId="11" borderId="13" xfId="5" applyNumberFormat="1" applyFont="1" applyFill="1" applyBorder="1" applyAlignment="1">
      <alignment horizontal="center" vertical="center"/>
    </xf>
    <xf numFmtId="167" fontId="18" fillId="11" borderId="71" xfId="5" applyNumberFormat="1" applyFont="1" applyFill="1" applyBorder="1" applyAlignment="1">
      <alignment horizontal="center" vertical="center"/>
    </xf>
    <xf numFmtId="167" fontId="18" fillId="11" borderId="64" xfId="5" applyNumberFormat="1" applyFont="1" applyFill="1" applyBorder="1" applyAlignment="1">
      <alignment horizontal="center" vertical="center"/>
    </xf>
    <xf numFmtId="167" fontId="18" fillId="11" borderId="80" xfId="5" applyNumberFormat="1" applyFont="1" applyFill="1" applyBorder="1" applyAlignment="1">
      <alignment horizontal="center" vertical="center" shrinkToFit="1"/>
    </xf>
    <xf numFmtId="167" fontId="18" fillId="11" borderId="81" xfId="5" applyNumberFormat="1" applyFont="1" applyFill="1" applyBorder="1" applyAlignment="1">
      <alignment horizontal="center" vertical="center" shrinkToFit="1"/>
    </xf>
    <xf numFmtId="167" fontId="19" fillId="0" borderId="29" xfId="5" applyNumberFormat="1" applyFont="1" applyBorder="1" applyAlignment="1">
      <alignment horizontal="center" vertical="center"/>
    </xf>
    <xf numFmtId="167" fontId="19" fillId="0" borderId="85" xfId="5" applyNumberFormat="1" applyFont="1" applyBorder="1" applyAlignment="1">
      <alignment horizontal="center" vertical="center"/>
    </xf>
  </cellXfs>
  <cellStyles count="8">
    <cellStyle name="Comma" xfId="1" builtinId="3"/>
    <cellStyle name="Comma 2" xfId="3" xr:uid="{00000000-0005-0000-0000-000001000000}"/>
    <cellStyle name="Comma 3" xfId="5" xr:uid="{B269E7DB-296C-8641-8521-0ED00F65779C}"/>
    <cellStyle name="Comma 5" xfId="4" xr:uid="{00000000-0005-0000-0000-000002000000}"/>
    <cellStyle name="Normal" xfId="0" builtinId="0"/>
    <cellStyle name="Normal 2" xfId="6" xr:uid="{9667DF18-D736-F94E-9B6A-38F0C71A79A2}"/>
    <cellStyle name="Normal 3" xfId="7" xr:uid="{EA06267D-2844-F445-A4FB-E57BB424F6D7}"/>
    <cellStyle name="Normal 5" xfId="2" xr:uid="{00000000-0005-0000-0000-000004000000}"/>
  </cellStyles>
  <dxfs count="9"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fill>
        <patternFill patternType="solid">
          <fgColor indexed="64"/>
          <bgColor rgb="FF66FFCC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fill>
        <patternFill patternType="solid">
          <fgColor indexed="64"/>
          <bgColor rgb="FF66FFCC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fill>
        <patternFill patternType="solid">
          <fgColor indexed="64"/>
          <bgColor rgb="FF66FFCC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fill>
        <patternFill patternType="solid">
          <fgColor indexed="64"/>
          <bgColor rgb="FF66FFCC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numFmt numFmtId="0" formatCode="General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Koodak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auto="1"/>
        </left>
        <right style="double">
          <color auto="1"/>
        </right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B Titr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589;&#1601;&#1581;&#1607;_&#1575;&#1589;&#1604;&#174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589;&#1601;&#1581;&#1607;_&#1575;&#1589;&#1604;&#174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611332</xdr:colOff>
      <xdr:row>2</xdr:row>
      <xdr:rowOff>34637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210928464" y="1"/>
          <a:ext cx="1295400" cy="415636"/>
        </a:xfrm>
        <a:prstGeom prst="roundRect">
          <a:avLst/>
        </a:prstGeom>
        <a:solidFill>
          <a:srgbClr val="FFC000">
            <a:lumMod val="75000"/>
          </a:srgbClr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1600" b="1" i="0" u="none" strike="noStrike" kern="0" cap="none" spc="0" normalizeH="0" baseline="0" noProof="0">
              <a:ln>
                <a:noFill/>
              </a:ln>
              <a:solidFill>
                <a:srgbClr val="E7E6E6">
                  <a:lumMod val="25000"/>
                </a:srgbClr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صفحه اصلی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609600</xdr:colOff>
      <xdr:row>1</xdr:row>
      <xdr:rowOff>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234842275" y="0"/>
          <a:ext cx="1295400" cy="485775"/>
        </a:xfrm>
        <a:prstGeom prst="roundRect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fa-IR" sz="1600" b="1">
              <a:solidFill>
                <a:schemeClr val="bg2">
                  <a:lumMod val="25000"/>
                </a:schemeClr>
              </a:solidFill>
            </a:rPr>
            <a:t>صفحه</a:t>
          </a:r>
          <a:r>
            <a:rPr lang="fa-IR" sz="1600" b="1" baseline="0">
              <a:solidFill>
                <a:schemeClr val="bg2">
                  <a:lumMod val="25000"/>
                </a:schemeClr>
              </a:solidFill>
            </a:rPr>
            <a:t> اصلی</a:t>
          </a:r>
          <a:endParaRPr lang="fa-IR" sz="1600" b="1">
            <a:solidFill>
              <a:schemeClr val="bg2">
                <a:lumMod val="25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&#1575;&#1705;&#1587;&#1604;%20&#1581;&#1602;&#1608;&#1602;%20&#1608;%20&#1583;&#1587;&#1578;&#1605;&#1586;&#1583;%2014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base"/>
      <sheetName val="database"/>
      <sheetName val="he"/>
      <sheetName val="fu"/>
      <sheetName val="de"/>
      <sheetName val="eidi"/>
      <sheetName val="re"/>
      <sheetName val="receipt"/>
      <sheetName val="panel"/>
      <sheetName val="اکسل حقوق و دستمزد 1402"/>
    </sheetNames>
    <sheetDataSet>
      <sheetData sheetId="0">
        <row r="4">
          <cell r="C4">
            <v>53082840</v>
          </cell>
        </row>
        <row r="5">
          <cell r="F5">
            <v>120000001</v>
          </cell>
        </row>
      </sheetData>
      <sheetData sheetId="1"/>
      <sheetData sheetId="2" refreshError="1"/>
      <sheetData sheetId="3">
        <row r="2">
          <cell r="C2" t="str">
            <v>شماره پرسنلی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pp" displayName="pp" ref="C1:I99" totalsRowShown="0" headerRowDxfId="8" tableBorderDxfId="7">
  <tableColumns count="7">
    <tableColumn id="1" xr3:uid="{00000000-0010-0000-0100-000001000000}" name="شماره پرسنلی" dataDxfId="6">
      <calculatedColumnFormula>IFERROR(#REF!,"")</calculatedColumnFormula>
    </tableColumn>
    <tableColumn id="2" xr3:uid="{00000000-0010-0000-0100-000002000000}" name="نام" dataDxfId="5">
      <calculatedColumnFormula>IFERROR(#REF!,"")</calculatedColumnFormula>
    </tableColumn>
    <tableColumn id="3" xr3:uid="{00000000-0010-0000-0100-000003000000}" name="نام _x000a_خانوادگی" dataDxfId="4">
      <calculatedColumnFormula>IFERROR(#REF!,"")</calculatedColumnFormula>
    </tableColumn>
    <tableColumn id="5" xr3:uid="{00000000-0010-0000-0100-000005000000}" name="پاداش" dataDxfId="3"/>
    <tableColumn id="6" xr3:uid="{00000000-0010-0000-0100-000006000000}" name="مساعده" dataDxfId="2"/>
    <tableColumn id="7" xr3:uid="{00000000-0010-0000-0100-000007000000}" name="وام" dataDxfId="1"/>
    <tableColumn id="8" xr3:uid="{00000000-0010-0000-0100-000008000000}" name="جریمه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162ED12-E983-704F-90BD-5255274E65A8}">
  <we:reference id="wa200005271" version="2.4.2.0" store="en-US" storeType="OMEX"/>
  <we:alternateReferences>
    <we:reference id="wa200005271" version="2.4.2.0" store="en-US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I45"/>
  <sheetViews>
    <sheetView rightToLeft="1" view="pageBreakPreview" zoomScale="110" zoomScaleNormal="100" zoomScaleSheetLayoutView="110" workbookViewId="0">
      <selection activeCell="E17" sqref="E17"/>
    </sheetView>
  </sheetViews>
  <sheetFormatPr defaultColWidth="8.875" defaultRowHeight="14.25"/>
  <cols>
    <col min="2" max="2" width="23.125" bestFit="1" customWidth="1"/>
    <col min="3" max="3" width="19.125" customWidth="1"/>
    <col min="4" max="4" width="9" bestFit="1" customWidth="1"/>
    <col min="5" max="5" width="15.625" bestFit="1" customWidth="1"/>
    <col min="6" max="6" width="17" bestFit="1" customWidth="1"/>
    <col min="7" max="8" width="14" bestFit="1" customWidth="1"/>
    <col min="9" max="9" width="14.375" bestFit="1" customWidth="1"/>
    <col min="10" max="10" width="2.125" customWidth="1"/>
    <col min="12" max="12" width="15.125" bestFit="1" customWidth="1"/>
    <col min="15" max="15" width="13.125" bestFit="1" customWidth="1"/>
  </cols>
  <sheetData>
    <row r="1" spans="1:9" ht="15" customHeight="1">
      <c r="A1" s="168" t="s">
        <v>0</v>
      </c>
      <c r="B1" s="169"/>
      <c r="C1" s="169"/>
      <c r="D1" s="170"/>
      <c r="E1" s="179" t="s">
        <v>23</v>
      </c>
      <c r="F1" s="180"/>
      <c r="G1" s="180"/>
      <c r="H1" s="180"/>
      <c r="I1" s="181"/>
    </row>
    <row r="2" spans="1:9" ht="15" customHeight="1" thickBot="1">
      <c r="A2" s="171"/>
      <c r="B2" s="172"/>
      <c r="C2" s="172"/>
      <c r="D2" s="173"/>
      <c r="E2" s="182"/>
      <c r="F2" s="183"/>
      <c r="G2" s="183"/>
      <c r="H2" s="183"/>
      <c r="I2" s="184"/>
    </row>
    <row r="3" spans="1:9" ht="22.5">
      <c r="A3" s="11" t="s">
        <v>1</v>
      </c>
      <c r="B3" s="8" t="s">
        <v>2</v>
      </c>
      <c r="C3" s="8" t="s">
        <v>3</v>
      </c>
      <c r="D3" s="12" t="s">
        <v>4</v>
      </c>
      <c r="E3" s="174" t="s">
        <v>20</v>
      </c>
      <c r="F3" s="175"/>
      <c r="G3" s="176" t="s">
        <v>19</v>
      </c>
      <c r="H3" s="176"/>
      <c r="I3" s="177" t="s">
        <v>18</v>
      </c>
    </row>
    <row r="4" spans="1:9" ht="22.5" customHeight="1" thickBot="1">
      <c r="A4" s="26">
        <v>1</v>
      </c>
      <c r="B4" s="9" t="s">
        <v>5</v>
      </c>
      <c r="C4" s="10">
        <v>2388728</v>
      </c>
      <c r="D4" s="13"/>
      <c r="E4" s="17" t="s">
        <v>16</v>
      </c>
      <c r="F4" s="5" t="s">
        <v>17</v>
      </c>
      <c r="G4" s="2" t="s">
        <v>16</v>
      </c>
      <c r="H4" s="2" t="s">
        <v>17</v>
      </c>
      <c r="I4" s="178"/>
    </row>
    <row r="5" spans="1:9" ht="22.5" customHeight="1">
      <c r="A5" s="26">
        <v>2</v>
      </c>
      <c r="B5" s="9" t="s">
        <v>6</v>
      </c>
      <c r="C5" s="10">
        <f>C4*30</f>
        <v>71661840</v>
      </c>
      <c r="D5" s="13"/>
      <c r="E5" s="18">
        <v>0</v>
      </c>
      <c r="F5" s="6">
        <v>1440000000</v>
      </c>
      <c r="G5" s="3">
        <f t="shared" ref="G5:H8" si="0">E5/12</f>
        <v>0</v>
      </c>
      <c r="H5" s="3">
        <f t="shared" si="0"/>
        <v>120000000</v>
      </c>
      <c r="I5" s="19" t="s">
        <v>22</v>
      </c>
    </row>
    <row r="6" spans="1:9" ht="22.5" customHeight="1">
      <c r="A6" s="26">
        <v>3</v>
      </c>
      <c r="B6" s="9" t="s">
        <v>7</v>
      </c>
      <c r="C6" s="10">
        <v>14000000</v>
      </c>
      <c r="D6" s="13"/>
      <c r="E6" s="20">
        <v>1440000000</v>
      </c>
      <c r="F6" s="7">
        <v>1980000000</v>
      </c>
      <c r="G6" s="4">
        <f t="shared" si="0"/>
        <v>120000000</v>
      </c>
      <c r="H6" s="4">
        <f t="shared" si="0"/>
        <v>165000000</v>
      </c>
      <c r="I6" s="21">
        <v>0.1</v>
      </c>
    </row>
    <row r="7" spans="1:9" ht="22.5" customHeight="1">
      <c r="A7" s="26">
        <v>4</v>
      </c>
      <c r="B7" s="9" t="s">
        <v>8</v>
      </c>
      <c r="C7" s="10">
        <v>9000000</v>
      </c>
      <c r="D7" s="13"/>
      <c r="E7" s="20">
        <v>1980000000</v>
      </c>
      <c r="F7" s="7">
        <v>3240000000</v>
      </c>
      <c r="G7" s="4">
        <f t="shared" si="0"/>
        <v>165000000</v>
      </c>
      <c r="H7" s="4">
        <f t="shared" si="0"/>
        <v>270000000</v>
      </c>
      <c r="I7" s="21">
        <v>0.15</v>
      </c>
    </row>
    <row r="8" spans="1:9" ht="22.5" customHeight="1">
      <c r="A8" s="26">
        <v>5</v>
      </c>
      <c r="B8" s="9" t="s">
        <v>9</v>
      </c>
      <c r="C8" s="10">
        <v>7166184</v>
      </c>
      <c r="D8" s="13"/>
      <c r="E8" s="20">
        <v>3240000000</v>
      </c>
      <c r="F8" s="7">
        <v>4800000000</v>
      </c>
      <c r="G8" s="4">
        <f t="shared" si="0"/>
        <v>270000000</v>
      </c>
      <c r="H8" s="4">
        <f t="shared" si="0"/>
        <v>400000000</v>
      </c>
      <c r="I8" s="21">
        <v>0.2</v>
      </c>
    </row>
    <row r="9" spans="1:9" ht="22.5" customHeight="1" thickBot="1">
      <c r="A9" s="26">
        <v>6</v>
      </c>
      <c r="B9" s="9" t="s">
        <v>10</v>
      </c>
      <c r="C9" s="10">
        <f>C10*30</f>
        <v>2100000</v>
      </c>
      <c r="D9" s="13"/>
      <c r="E9" s="22">
        <v>4800000000</v>
      </c>
      <c r="F9" s="23" t="s">
        <v>21</v>
      </c>
      <c r="G9" s="24">
        <f>E9/12</f>
        <v>400000000</v>
      </c>
      <c r="H9" s="24" t="s">
        <v>21</v>
      </c>
      <c r="I9" s="25">
        <v>0.3</v>
      </c>
    </row>
    <row r="10" spans="1:9" ht="22.5" customHeight="1">
      <c r="A10" s="26">
        <v>7</v>
      </c>
      <c r="B10" s="9" t="s">
        <v>11</v>
      </c>
      <c r="C10" s="10">
        <v>70000</v>
      </c>
      <c r="D10" s="13"/>
      <c r="G10" s="1"/>
    </row>
    <row r="11" spans="1:9" ht="23.25" thickBot="1">
      <c r="A11" s="27">
        <v>8</v>
      </c>
      <c r="B11" s="14" t="s">
        <v>26</v>
      </c>
      <c r="C11" s="15">
        <v>5000000</v>
      </c>
      <c r="D11" s="16"/>
    </row>
    <row r="13" spans="1:9" ht="22.5">
      <c r="C13" s="167" t="s">
        <v>104</v>
      </c>
      <c r="D13" s="167"/>
      <c r="E13" s="167"/>
      <c r="F13" s="167" t="s">
        <v>105</v>
      </c>
      <c r="G13" s="167"/>
      <c r="H13" s="167"/>
    </row>
    <row r="14" spans="1:9" ht="36">
      <c r="C14" s="158" t="s">
        <v>106</v>
      </c>
      <c r="D14" s="159" t="s">
        <v>107</v>
      </c>
      <c r="E14" s="160">
        <v>0</v>
      </c>
      <c r="F14" s="158" t="s">
        <v>106</v>
      </c>
      <c r="G14" s="161" t="s">
        <v>107</v>
      </c>
      <c r="H14" s="160">
        <v>0</v>
      </c>
    </row>
    <row r="15" spans="1:9" ht="22.5">
      <c r="C15" s="162">
        <v>1403</v>
      </c>
      <c r="D15" s="163"/>
      <c r="E15" s="160">
        <v>0</v>
      </c>
      <c r="F15" s="162">
        <v>1402</v>
      </c>
      <c r="G15" s="163"/>
      <c r="H15" s="160">
        <v>0</v>
      </c>
    </row>
    <row r="16" spans="1:9" ht="22.5">
      <c r="C16" s="162">
        <v>1402</v>
      </c>
      <c r="D16" s="160">
        <v>1</v>
      </c>
      <c r="E16" s="164">
        <v>70000</v>
      </c>
      <c r="F16" s="162">
        <v>1401</v>
      </c>
      <c r="G16" s="160">
        <v>1</v>
      </c>
      <c r="H16" s="164">
        <v>70000</v>
      </c>
    </row>
    <row r="17" spans="3:8" ht="22.5">
      <c r="C17" s="162">
        <v>1401</v>
      </c>
      <c r="D17" s="160">
        <v>2</v>
      </c>
      <c r="E17" s="164">
        <v>155400</v>
      </c>
      <c r="F17" s="162">
        <v>1400</v>
      </c>
      <c r="G17" s="160">
        <v>2</v>
      </c>
      <c r="H17" s="164">
        <v>154700</v>
      </c>
    </row>
    <row r="18" spans="3:8" ht="22.5">
      <c r="C18" s="162">
        <v>1400</v>
      </c>
      <c r="D18" s="160">
        <v>3</v>
      </c>
      <c r="E18" s="164">
        <v>258734</v>
      </c>
      <c r="F18" s="162">
        <v>1399</v>
      </c>
      <c r="G18" s="160">
        <v>3</v>
      </c>
      <c r="H18" s="164">
        <v>232624</v>
      </c>
    </row>
    <row r="19" spans="3:8" ht="22.5">
      <c r="C19" s="162">
        <v>1399</v>
      </c>
      <c r="D19" s="160">
        <v>4</v>
      </c>
      <c r="E19" s="164">
        <v>353801.27999999997</v>
      </c>
      <c r="F19" s="162">
        <v>1398</v>
      </c>
      <c r="G19" s="160">
        <v>4</v>
      </c>
      <c r="H19" s="164">
        <v>302756.15659999999</v>
      </c>
    </row>
    <row r="20" spans="3:8" ht="22.5">
      <c r="C20" s="162">
        <v>1398</v>
      </c>
      <c r="D20" s="160">
        <v>5</v>
      </c>
      <c r="E20" s="164">
        <v>439362.51105199999</v>
      </c>
      <c r="F20" s="162">
        <v>1397</v>
      </c>
      <c r="G20" s="160">
        <v>5</v>
      </c>
      <c r="H20" s="164">
        <v>359210.58677059994</v>
      </c>
    </row>
    <row r="21" spans="3:8" ht="22.5">
      <c r="C21" s="162">
        <v>1397</v>
      </c>
      <c r="D21" s="160">
        <v>6</v>
      </c>
      <c r="E21" s="164">
        <v>508236.91586013191</v>
      </c>
      <c r="F21" s="162">
        <v>1396</v>
      </c>
      <c r="G21" s="160">
        <v>6</v>
      </c>
      <c r="H21" s="164">
        <v>405689.95401259995</v>
      </c>
    </row>
    <row r="22" spans="3:8" ht="22.5">
      <c r="C22" s="162">
        <v>1396</v>
      </c>
      <c r="D22" s="160">
        <v>7</v>
      </c>
      <c r="E22" s="164">
        <v>564941.74389537191</v>
      </c>
      <c r="F22" s="162">
        <v>1395</v>
      </c>
      <c r="G22" s="160">
        <v>7</v>
      </c>
      <c r="H22" s="164">
        <v>457003.17544776801</v>
      </c>
    </row>
    <row r="23" spans="3:8" ht="22.5">
      <c r="C23" s="162">
        <v>1395</v>
      </c>
      <c r="D23" s="160">
        <v>8</v>
      </c>
      <c r="E23" s="164">
        <v>627543.87404627691</v>
      </c>
      <c r="F23" s="162">
        <v>1394</v>
      </c>
      <c r="G23" s="160">
        <v>8</v>
      </c>
      <c r="H23" s="164">
        <v>490810.07991525787</v>
      </c>
    </row>
    <row r="24" spans="3:8" ht="22.5">
      <c r="C24" s="162">
        <v>1394</v>
      </c>
      <c r="D24" s="160">
        <v>9</v>
      </c>
      <c r="E24" s="164">
        <v>668788.29749661463</v>
      </c>
      <c r="F24" s="162">
        <v>1393</v>
      </c>
      <c r="G24" s="160">
        <v>9</v>
      </c>
      <c r="H24" s="164">
        <v>529347.81455420004</v>
      </c>
    </row>
    <row r="25" spans="3:8" ht="22.5">
      <c r="C25" s="162">
        <v>1393</v>
      </c>
      <c r="D25" s="160">
        <v>10</v>
      </c>
      <c r="E25" s="164">
        <v>715804.33375612402</v>
      </c>
      <c r="F25" s="162">
        <v>1392</v>
      </c>
      <c r="G25" s="160">
        <v>10</v>
      </c>
      <c r="H25" s="164">
        <v>551893.09013779997</v>
      </c>
    </row>
    <row r="26" spans="3:8" ht="22.5">
      <c r="C26" s="162">
        <v>1392</v>
      </c>
      <c r="D26" s="160">
        <v>11</v>
      </c>
      <c r="E26" s="164">
        <v>743309.569968116</v>
      </c>
      <c r="F26" s="162">
        <v>1391</v>
      </c>
      <c r="G26" s="160">
        <v>11</v>
      </c>
      <c r="H26" s="164">
        <v>567044.25087019987</v>
      </c>
    </row>
    <row r="27" spans="3:8" ht="22.5">
      <c r="C27" s="162">
        <v>1391</v>
      </c>
      <c r="D27" s="160">
        <v>12</v>
      </c>
      <c r="E27" s="164">
        <v>761793.98606164381</v>
      </c>
      <c r="F27" s="162">
        <v>1390</v>
      </c>
      <c r="G27" s="160">
        <v>12</v>
      </c>
      <c r="H27" s="164">
        <v>580932.4116181999</v>
      </c>
    </row>
    <row r="28" spans="3:8" ht="22.5">
      <c r="C28" s="162">
        <v>1390</v>
      </c>
      <c r="D28" s="160">
        <v>13</v>
      </c>
      <c r="E28" s="164">
        <v>778737.5421742039</v>
      </c>
      <c r="F28" s="162">
        <v>1389</v>
      </c>
      <c r="G28" s="160">
        <v>13</v>
      </c>
      <c r="H28" s="164">
        <v>592822.03216099995</v>
      </c>
    </row>
    <row r="29" spans="3:8" ht="22.5">
      <c r="C29" s="162">
        <v>1389</v>
      </c>
      <c r="D29" s="160">
        <v>14</v>
      </c>
      <c r="E29" s="164">
        <v>793242.87923641992</v>
      </c>
      <c r="F29" s="162">
        <v>1388</v>
      </c>
      <c r="G29" s="160">
        <v>14</v>
      </c>
      <c r="H29" s="164">
        <v>605422.99752259988</v>
      </c>
    </row>
    <row r="30" spans="3:8" ht="22.5">
      <c r="C30" s="162">
        <v>1388</v>
      </c>
      <c r="D30" s="160">
        <v>15</v>
      </c>
      <c r="E30" s="164">
        <v>808616.0569775718</v>
      </c>
      <c r="F30" s="162">
        <v>1387</v>
      </c>
      <c r="G30" s="160">
        <v>15</v>
      </c>
      <c r="H30" s="164">
        <v>613850.2560392</v>
      </c>
    </row>
    <row r="31" spans="3:8" ht="22.5">
      <c r="C31" s="162">
        <v>1387</v>
      </c>
      <c r="D31" s="160">
        <v>16</v>
      </c>
      <c r="E31" s="164">
        <v>818897.31236782402</v>
      </c>
      <c r="F31" s="162">
        <v>1386</v>
      </c>
      <c r="G31" s="160">
        <v>16</v>
      </c>
      <c r="H31" s="164">
        <v>622698.51455059997</v>
      </c>
    </row>
    <row r="32" spans="3:8" ht="22.5">
      <c r="C32" s="162">
        <v>1386</v>
      </c>
      <c r="D32" s="160">
        <v>17</v>
      </c>
      <c r="E32" s="164">
        <v>829692.18775173195</v>
      </c>
      <c r="F32" s="162">
        <v>1385</v>
      </c>
      <c r="G32" s="160">
        <v>17</v>
      </c>
      <c r="H32" s="164">
        <v>631989.54891859984</v>
      </c>
    </row>
    <row r="33" spans="3:8" ht="22.5">
      <c r="C33" s="162">
        <v>1385</v>
      </c>
      <c r="D33" s="160">
        <v>18</v>
      </c>
      <c r="E33" s="164">
        <v>841027.24968069175</v>
      </c>
      <c r="F33" s="162">
        <v>1384</v>
      </c>
      <c r="G33" s="160">
        <v>18</v>
      </c>
      <c r="H33" s="164">
        <v>642209.68672339991</v>
      </c>
    </row>
    <row r="34" spans="3:8" ht="22.5">
      <c r="C34" s="162">
        <v>1384</v>
      </c>
      <c r="D34" s="160">
        <v>19</v>
      </c>
      <c r="E34" s="164">
        <v>853495.81780254783</v>
      </c>
      <c r="F34" s="162">
        <v>1383</v>
      </c>
      <c r="G34" s="160">
        <v>19</v>
      </c>
      <c r="H34" s="164">
        <v>651382.1636215999</v>
      </c>
    </row>
    <row r="35" spans="3:8" ht="22.5">
      <c r="C35" s="162">
        <v>1383</v>
      </c>
      <c r="D35" s="160">
        <v>20</v>
      </c>
      <c r="E35" s="164">
        <v>864686.23961835192</v>
      </c>
      <c r="F35" s="162">
        <v>1382</v>
      </c>
      <c r="G35" s="160">
        <v>20</v>
      </c>
      <c r="H35" s="164">
        <v>659477.9451307999</v>
      </c>
    </row>
    <row r="36" spans="3:8" ht="22.5">
      <c r="C36" s="162">
        <v>1382</v>
      </c>
      <c r="D36" s="160">
        <v>21</v>
      </c>
      <c r="E36" s="164">
        <v>874563.09305957588</v>
      </c>
      <c r="F36" s="162">
        <v>1381</v>
      </c>
      <c r="G36" s="160">
        <v>21</v>
      </c>
      <c r="H36" s="164">
        <v>665863.11171859992</v>
      </c>
    </row>
    <row r="37" spans="3:8" ht="22.5">
      <c r="C37" s="162">
        <v>1381</v>
      </c>
      <c r="D37" s="160">
        <v>22</v>
      </c>
      <c r="E37" s="164">
        <v>882352.99629669182</v>
      </c>
      <c r="F37" s="162">
        <v>1380</v>
      </c>
      <c r="G37" s="160">
        <v>22</v>
      </c>
      <c r="H37" s="164">
        <v>671338.5311911999</v>
      </c>
    </row>
    <row r="38" spans="3:8" ht="22.5">
      <c r="C38" s="162">
        <v>1380</v>
      </c>
      <c r="D38" s="160">
        <v>23</v>
      </c>
      <c r="E38" s="164">
        <v>889033.00805326388</v>
      </c>
      <c r="F38" s="162">
        <v>1379</v>
      </c>
      <c r="G38" s="160">
        <v>23</v>
      </c>
      <c r="H38" s="164">
        <v>675981.62883499998</v>
      </c>
    </row>
    <row r="39" spans="3:8" ht="22.5">
      <c r="C39" s="162">
        <v>1379</v>
      </c>
      <c r="D39" s="160">
        <v>24</v>
      </c>
      <c r="E39" s="164">
        <v>894697.58717869991</v>
      </c>
      <c r="F39" s="162">
        <v>1378</v>
      </c>
      <c r="G39" s="160">
        <v>24</v>
      </c>
      <c r="H39" s="164">
        <v>679910.96211979992</v>
      </c>
    </row>
    <row r="40" spans="3:8" ht="22.5">
      <c r="C40" s="162">
        <v>1378</v>
      </c>
      <c r="D40" s="160">
        <v>25</v>
      </c>
      <c r="E40" s="164">
        <v>899491.37378615583</v>
      </c>
      <c r="F40" s="162">
        <v>1377</v>
      </c>
      <c r="G40" s="160">
        <v>25</v>
      </c>
      <c r="H40" s="164">
        <v>682311.14599819994</v>
      </c>
    </row>
    <row r="41" spans="3:8" ht="22.5">
      <c r="C41" s="162">
        <v>1377</v>
      </c>
      <c r="D41" s="160">
        <v>26</v>
      </c>
      <c r="E41" s="164">
        <v>902419.59811780392</v>
      </c>
      <c r="F41" s="162">
        <v>1376</v>
      </c>
      <c r="G41" s="160">
        <v>26</v>
      </c>
      <c r="H41" s="164">
        <v>684343.55976620002</v>
      </c>
    </row>
    <row r="42" spans="3:8" ht="22.5">
      <c r="C42" s="162">
        <v>1376</v>
      </c>
      <c r="D42" s="160">
        <v>27</v>
      </c>
      <c r="E42" s="164">
        <v>904899.142914764</v>
      </c>
      <c r="F42" s="162">
        <v>1375</v>
      </c>
      <c r="G42" s="160">
        <v>27</v>
      </c>
      <c r="H42" s="164">
        <v>686395.32985579991</v>
      </c>
    </row>
    <row r="43" spans="3:8" ht="22.5">
      <c r="C43" s="162">
        <v>1375</v>
      </c>
      <c r="D43" s="160">
        <v>28</v>
      </c>
      <c r="E43" s="164">
        <v>907402.3024240759</v>
      </c>
      <c r="F43" s="162">
        <v>1374</v>
      </c>
      <c r="G43" s="160">
        <v>28</v>
      </c>
      <c r="H43" s="164">
        <v>688877.77810099989</v>
      </c>
    </row>
    <row r="44" spans="3:8" ht="22.5">
      <c r="C44" s="162">
        <v>1374</v>
      </c>
      <c r="D44" s="160">
        <v>29</v>
      </c>
      <c r="E44" s="164">
        <v>910430.88928321982</v>
      </c>
      <c r="F44" s="162">
        <v>1373</v>
      </c>
      <c r="G44" s="160">
        <v>29</v>
      </c>
      <c r="H44" s="164">
        <v>691009.39301719994</v>
      </c>
    </row>
    <row r="45" spans="3:8" ht="22.5">
      <c r="C45" s="162">
        <v>1373</v>
      </c>
      <c r="D45" s="160">
        <v>30</v>
      </c>
      <c r="E45" s="164">
        <v>913031.4594809839</v>
      </c>
      <c r="F45" s="162">
        <v>1372</v>
      </c>
      <c r="G45" s="160">
        <v>30</v>
      </c>
      <c r="H45" s="164">
        <v>692853.08264959999</v>
      </c>
    </row>
  </sheetData>
  <mergeCells count="7">
    <mergeCell ref="I3:I4"/>
    <mergeCell ref="E1:I2"/>
    <mergeCell ref="C13:E13"/>
    <mergeCell ref="F13:H13"/>
    <mergeCell ref="A1:D2"/>
    <mergeCell ref="E3:F3"/>
    <mergeCell ref="G3:H3"/>
  </mergeCells>
  <pageMargins left="0.7" right="0.7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2:J22"/>
  <sheetViews>
    <sheetView rightToLeft="1" zoomScaleNormal="100" workbookViewId="0">
      <selection activeCell="H25" sqref="H25"/>
    </sheetView>
  </sheetViews>
  <sheetFormatPr defaultColWidth="8.875" defaultRowHeight="14.25"/>
  <cols>
    <col min="1" max="1" width="0.625" customWidth="1"/>
    <col min="3" max="3" width="8.875" bestFit="1" customWidth="1"/>
    <col min="4" max="4" width="1" customWidth="1"/>
    <col min="5" max="5" width="13.625" bestFit="1" customWidth="1"/>
    <col min="6" max="6" width="11.625" customWidth="1"/>
    <col min="7" max="7" width="13.625" customWidth="1"/>
    <col min="8" max="8" width="13.125" customWidth="1"/>
    <col min="9" max="9" width="12.125" customWidth="1"/>
    <col min="10" max="10" width="9.5" customWidth="1"/>
  </cols>
  <sheetData>
    <row r="2" spans="2:10" ht="18.75">
      <c r="B2" s="189" t="s">
        <v>34</v>
      </c>
      <c r="C2" s="190"/>
      <c r="D2" s="35"/>
      <c r="E2" s="36" t="s">
        <v>35</v>
      </c>
      <c r="F2" s="37" t="s">
        <v>36</v>
      </c>
      <c r="G2" s="36" t="s">
        <v>37</v>
      </c>
      <c r="H2" s="38" t="s">
        <v>36</v>
      </c>
      <c r="I2" s="36" t="s">
        <v>38</v>
      </c>
      <c r="J2" s="38" t="s">
        <v>39</v>
      </c>
    </row>
    <row r="3" spans="2:10" ht="6" customHeight="1">
      <c r="B3" s="39"/>
      <c r="C3" s="40"/>
      <c r="D3" s="35"/>
      <c r="E3" s="41"/>
      <c r="F3" s="37"/>
      <c r="G3" s="41"/>
      <c r="H3" s="41"/>
      <c r="I3" s="41"/>
      <c r="J3" s="41"/>
    </row>
    <row r="4" spans="2:10" ht="18.75">
      <c r="B4" s="191" t="s">
        <v>40</v>
      </c>
      <c r="C4" s="192"/>
      <c r="D4" s="35"/>
      <c r="E4" s="42" t="s">
        <v>41</v>
      </c>
      <c r="F4" s="43" t="e">
        <f>VLOOKUP($C$6,#REF!,11,0)</f>
        <v>#REF!</v>
      </c>
      <c r="G4" s="44" t="s">
        <v>42</v>
      </c>
      <c r="H4" s="43" t="e">
        <f>VLOOKUP($C$6,#REF!,32,0)</f>
        <v>#REF!</v>
      </c>
      <c r="I4" s="45" t="s">
        <v>27</v>
      </c>
      <c r="J4" s="46" t="e">
        <f>#REF!&amp;"روز"</f>
        <v>#REF!</v>
      </c>
    </row>
    <row r="5" spans="2:10" ht="5.25" customHeight="1">
      <c r="B5" s="47"/>
      <c r="C5" s="47"/>
      <c r="D5" s="35"/>
      <c r="E5" s="48"/>
      <c r="F5" s="49"/>
      <c r="G5" s="50"/>
      <c r="H5" s="51"/>
      <c r="I5" s="52"/>
      <c r="J5" s="53"/>
    </row>
    <row r="6" spans="2:10" ht="18.75">
      <c r="B6" s="42" t="s">
        <v>43</v>
      </c>
      <c r="C6" s="54">
        <f>M13</f>
        <v>0</v>
      </c>
      <c r="D6" s="35"/>
      <c r="E6" s="55" t="s">
        <v>26</v>
      </c>
      <c r="F6" s="56" t="e">
        <f>VLOOKUP($C$6,#REF!,24,0)</f>
        <v>#REF!</v>
      </c>
      <c r="G6" s="57" t="s">
        <v>44</v>
      </c>
      <c r="H6" s="59" t="e">
        <f>VLOOKUP($C$6,#REF!,31,0)</f>
        <v>#REF!</v>
      </c>
      <c r="I6" s="59"/>
      <c r="J6" s="60"/>
    </row>
    <row r="7" spans="2:10" ht="18.75">
      <c r="B7" s="48" t="s">
        <v>45</v>
      </c>
      <c r="C7" s="61" t="str">
        <f>فروردین!C5</f>
        <v>حقوق پایه وزارت کار</v>
      </c>
      <c r="D7" s="35"/>
      <c r="E7" s="48" t="s">
        <v>14</v>
      </c>
      <c r="F7" s="49" t="e">
        <f>VLOOKUP($C$6,#REF!,16,0)</f>
        <v>#REF!</v>
      </c>
      <c r="G7" s="50" t="s">
        <v>30</v>
      </c>
      <c r="H7" s="51" t="e">
        <f>VLOOKUP($C$6,#REF!,33,0)</f>
        <v>#REF!</v>
      </c>
      <c r="I7" s="52"/>
      <c r="J7" s="53"/>
    </row>
    <row r="8" spans="2:10" ht="18.75">
      <c r="B8" s="48"/>
      <c r="C8" s="61"/>
      <c r="D8" s="35"/>
      <c r="E8" s="55" t="s">
        <v>13</v>
      </c>
      <c r="F8" s="56" t="e">
        <f>VLOOKUP($C$6,#REF!,14,0)</f>
        <v>#REF!</v>
      </c>
      <c r="G8" s="57" t="s">
        <v>31</v>
      </c>
      <c r="H8" s="58" t="e">
        <f>VLOOKUP($C$6,#REF!,34,0)</f>
        <v>#REF!</v>
      </c>
      <c r="I8" s="59"/>
      <c r="J8" s="60"/>
    </row>
    <row r="9" spans="2:10" ht="18.75">
      <c r="B9" s="48"/>
      <c r="C9" s="61" t="str">
        <f>IFERROR(VLOOKUP($D$6,[1]!db[#Data],14,0),"")</f>
        <v/>
      </c>
      <c r="D9" s="35"/>
      <c r="E9" s="48" t="s">
        <v>46</v>
      </c>
      <c r="F9" s="49" t="e">
        <f>VLOOKUP($C$6,#REF!,15,0)</f>
        <v>#REF!</v>
      </c>
      <c r="G9" s="50" t="s">
        <v>48</v>
      </c>
      <c r="H9" s="51" t="e">
        <f>VLOOKUP($C$6,#REF!,35,0)</f>
        <v>#REF!</v>
      </c>
      <c r="I9" s="52"/>
      <c r="J9" s="53"/>
    </row>
    <row r="10" spans="2:10" ht="18.75">
      <c r="B10" s="48" t="s">
        <v>47</v>
      </c>
      <c r="C10" s="61" t="str">
        <f>IFERROR(VLOOKUP($D$6,[1]!db[#Data],9,0),"")</f>
        <v/>
      </c>
      <c r="D10" s="35"/>
      <c r="E10" s="55" t="s">
        <v>15</v>
      </c>
      <c r="F10" s="56" t="e">
        <f>VLOOKUP($C$6,#REF!,25,0)</f>
        <v>#REF!</v>
      </c>
      <c r="G10" s="57"/>
      <c r="H10" s="58"/>
      <c r="I10" s="59"/>
      <c r="J10" s="60"/>
    </row>
    <row r="11" spans="2:10" ht="18.75">
      <c r="B11" s="48" t="s">
        <v>49</v>
      </c>
      <c r="C11" s="61" t="str">
        <f>IFERROR(VLOOKUP($D$6,[1]!db[#Data],4,0),"")</f>
        <v/>
      </c>
      <c r="D11" s="35"/>
      <c r="E11" s="48" t="s">
        <v>50</v>
      </c>
      <c r="F11" s="49" t="e">
        <f>VLOOKUP($C$6,#REF!,20,0)</f>
        <v>#REF!</v>
      </c>
      <c r="G11" s="50"/>
      <c r="H11" s="51"/>
      <c r="I11" s="52"/>
      <c r="J11" s="53"/>
    </row>
    <row r="12" spans="2:10" ht="18.75">
      <c r="B12" s="48" t="s">
        <v>51</v>
      </c>
      <c r="C12" s="61" t="str">
        <f>IFERROR(VLOOKUP($D$6,[1]!db[#Data],4,0),"")</f>
        <v/>
      </c>
      <c r="D12" s="35"/>
      <c r="E12" s="55" t="s">
        <v>52</v>
      </c>
      <c r="F12" s="56" t="e">
        <f>VLOOKUP($C$6,#REF!,21,0)</f>
        <v>#REF!</v>
      </c>
      <c r="G12" s="57"/>
      <c r="H12" s="58"/>
      <c r="I12" s="59"/>
      <c r="J12" s="60"/>
    </row>
    <row r="13" spans="2:10" ht="18.75">
      <c r="B13" s="48"/>
      <c r="C13" s="61"/>
      <c r="D13" s="35"/>
      <c r="E13" s="48" t="s">
        <v>53</v>
      </c>
      <c r="F13" s="49" t="e">
        <f>VLOOKUP($C$6,#REF!,23,0)+VLOOKUP($C$6,#REF!,22,0)+VLOOKUP($C$6,#REF!,26,0)</f>
        <v>#REF!</v>
      </c>
      <c r="G13" s="50"/>
      <c r="H13" s="51"/>
      <c r="I13" s="52"/>
      <c r="J13" s="53"/>
    </row>
    <row r="14" spans="2:10" ht="18.75">
      <c r="B14" s="48"/>
      <c r="C14" s="61"/>
      <c r="D14" s="35"/>
      <c r="E14" s="55"/>
      <c r="F14" s="56"/>
      <c r="G14" s="57"/>
      <c r="H14" s="58"/>
      <c r="I14" s="59"/>
      <c r="J14" s="60"/>
    </row>
    <row r="15" spans="2:10" ht="18.75">
      <c r="B15" s="62"/>
      <c r="C15" s="61"/>
      <c r="D15" s="63"/>
      <c r="E15" s="64"/>
      <c r="F15" s="65"/>
      <c r="G15" s="66"/>
      <c r="H15" s="67"/>
      <c r="I15" s="68"/>
      <c r="J15" s="69"/>
    </row>
    <row r="16" spans="2:10" ht="10.5" customHeight="1">
      <c r="B16" s="62"/>
      <c r="C16" s="61"/>
      <c r="D16" s="63"/>
      <c r="E16" s="63"/>
      <c r="F16" s="70"/>
      <c r="G16" s="70"/>
      <c r="H16" s="71"/>
      <c r="I16" s="70"/>
      <c r="J16" s="70"/>
    </row>
    <row r="17" spans="2:10" ht="18.75">
      <c r="B17" s="62"/>
      <c r="C17" s="61"/>
      <c r="D17" s="63"/>
      <c r="E17" s="72" t="s">
        <v>54</v>
      </c>
      <c r="F17" s="73" t="e">
        <f>SUM(F4:F15)</f>
        <v>#REF!</v>
      </c>
      <c r="G17" s="74" t="s">
        <v>55</v>
      </c>
      <c r="H17" s="75" t="e">
        <f>SUM(H4:H15)</f>
        <v>#REF!</v>
      </c>
      <c r="I17" s="76" t="s">
        <v>33</v>
      </c>
      <c r="J17" s="77" t="e">
        <f>F17-H17</f>
        <v>#REF!</v>
      </c>
    </row>
    <row r="18" spans="2:10" ht="18.75">
      <c r="B18" s="62"/>
      <c r="C18" s="61"/>
      <c r="D18" s="63"/>
      <c r="E18" s="63"/>
      <c r="F18" s="63"/>
      <c r="G18" s="63"/>
      <c r="H18" s="63"/>
      <c r="I18" s="63"/>
      <c r="J18" s="63"/>
    </row>
    <row r="19" spans="2:10" ht="18.75">
      <c r="B19" s="64"/>
      <c r="C19" s="61"/>
      <c r="D19" s="63"/>
      <c r="E19" s="78" t="s">
        <v>56</v>
      </c>
      <c r="F19" s="185" t="str">
        <f>"به شماره حساب "&amp;IFERROR(VLOOKUP($D$6,[1]!db[#Data],10,FALSE),"")</f>
        <v xml:space="preserve">به شماره حساب </v>
      </c>
      <c r="G19" s="185"/>
      <c r="H19" s="79" t="s">
        <v>57</v>
      </c>
      <c r="I19" s="79"/>
      <c r="J19" s="80"/>
    </row>
    <row r="20" spans="2:10" ht="6.75" customHeight="1">
      <c r="B20" s="63"/>
      <c r="C20" s="63"/>
      <c r="D20" s="63"/>
      <c r="E20" s="63"/>
      <c r="F20" s="63"/>
      <c r="G20" s="63"/>
      <c r="H20" s="63"/>
      <c r="I20" s="63"/>
      <c r="J20" s="63"/>
    </row>
    <row r="21" spans="2:10" ht="18.75">
      <c r="B21" s="186"/>
      <c r="C21" s="187"/>
      <c r="D21" s="187"/>
      <c r="E21" s="187"/>
      <c r="F21" s="187"/>
      <c r="G21" s="187"/>
      <c r="H21" s="187"/>
      <c r="I21" s="187"/>
      <c r="J21" s="188"/>
    </row>
    <row r="22" spans="2:10" ht="4.5" customHeight="1">
      <c r="B22" s="41"/>
      <c r="C22" s="41"/>
      <c r="D22" s="41"/>
      <c r="E22" s="41"/>
      <c r="F22" s="41"/>
      <c r="G22" s="41"/>
      <c r="H22" s="41"/>
      <c r="I22" s="41"/>
      <c r="J22" s="41"/>
    </row>
  </sheetData>
  <mergeCells count="4">
    <mergeCell ref="F19:G19"/>
    <mergeCell ref="B21:J21"/>
    <mergeCell ref="B2:C2"/>
    <mergeCell ref="B4:C4"/>
  </mergeCells>
  <pageMargins left="0.25" right="0.25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C1:I99"/>
  <sheetViews>
    <sheetView rightToLeft="1" workbookViewId="0">
      <pane ySplit="1" topLeftCell="A2" activePane="bottomLeft" state="frozen"/>
      <selection pane="bottomLeft" activeCell="A18" sqref="A18"/>
    </sheetView>
  </sheetViews>
  <sheetFormatPr defaultColWidth="8.875" defaultRowHeight="14.25"/>
  <cols>
    <col min="3" max="3" width="8.875" bestFit="1" customWidth="1"/>
    <col min="7" max="7" width="9.875" bestFit="1" customWidth="1"/>
  </cols>
  <sheetData>
    <row r="1" spans="3:9" ht="24.75" thickBot="1">
      <c r="C1" s="28" t="s">
        <v>25</v>
      </c>
      <c r="D1" s="29" t="s">
        <v>12</v>
      </c>
      <c r="E1" s="30" t="s">
        <v>28</v>
      </c>
      <c r="F1" s="31" t="s">
        <v>29</v>
      </c>
      <c r="G1" s="31" t="s">
        <v>30</v>
      </c>
      <c r="H1" s="31" t="s">
        <v>31</v>
      </c>
      <c r="I1" s="31" t="s">
        <v>32</v>
      </c>
    </row>
    <row r="2" spans="3:9" ht="19.5" thickTop="1" thickBot="1">
      <c r="C2" s="32" t="str">
        <f>IFERROR(#REF!,"")</f>
        <v/>
      </c>
      <c r="D2" s="33" t="str">
        <f>IFERROR(#REF!,"")</f>
        <v/>
      </c>
      <c r="E2" s="33" t="str">
        <f>IFERROR(#REF!,"")</f>
        <v/>
      </c>
      <c r="F2" s="34">
        <v>5000000</v>
      </c>
      <c r="G2" s="34">
        <v>10000000</v>
      </c>
      <c r="H2" s="34"/>
      <c r="I2" s="34"/>
    </row>
    <row r="3" spans="3:9" ht="19.5" thickTop="1" thickBot="1">
      <c r="C3" s="32" t="str">
        <f>IFERROR(#REF!,"")</f>
        <v/>
      </c>
      <c r="D3" s="33" t="str">
        <f>IFERROR(#REF!,"")</f>
        <v/>
      </c>
      <c r="E3" s="33" t="str">
        <f>IFERROR(#REF!,"")</f>
        <v/>
      </c>
      <c r="F3" s="34"/>
      <c r="G3" s="34"/>
      <c r="H3" s="34"/>
      <c r="I3" s="34"/>
    </row>
    <row r="4" spans="3:9" ht="19.5" thickTop="1" thickBot="1">
      <c r="C4" s="32" t="str">
        <f>IFERROR(#REF!,"")</f>
        <v/>
      </c>
      <c r="D4" s="33" t="str">
        <f>IFERROR(#REF!,"")</f>
        <v/>
      </c>
      <c r="E4" s="33" t="str">
        <f>IFERROR(#REF!,"")</f>
        <v/>
      </c>
      <c r="F4" s="34"/>
      <c r="G4" s="34"/>
      <c r="H4" s="34"/>
      <c r="I4" s="34"/>
    </row>
    <row r="5" spans="3:9" ht="19.5" thickTop="1" thickBot="1">
      <c r="C5" s="32" t="str">
        <f>IFERROR(#REF!,"")</f>
        <v/>
      </c>
      <c r="D5" s="33" t="str">
        <f>IFERROR(#REF!,"")</f>
        <v/>
      </c>
      <c r="E5" s="33" t="str">
        <f>IFERROR(#REF!,"")</f>
        <v/>
      </c>
      <c r="F5" s="34"/>
      <c r="G5" s="34"/>
      <c r="H5" s="34"/>
      <c r="I5" s="34"/>
    </row>
    <row r="6" spans="3:9" ht="19.5" thickTop="1" thickBot="1">
      <c r="C6" s="32" t="str">
        <f>IFERROR(#REF!,"")</f>
        <v/>
      </c>
      <c r="D6" s="33" t="str">
        <f>IFERROR(#REF!,"")</f>
        <v/>
      </c>
      <c r="E6" s="33" t="str">
        <f>IFERROR(#REF!,"")</f>
        <v/>
      </c>
      <c r="F6" s="34"/>
      <c r="G6" s="34"/>
      <c r="H6" s="34"/>
      <c r="I6" s="34"/>
    </row>
    <row r="7" spans="3:9" ht="19.5" thickTop="1" thickBot="1">
      <c r="C7" s="32" t="str">
        <f>IFERROR(#REF!,"")</f>
        <v/>
      </c>
      <c r="D7" s="33" t="str">
        <f>IFERROR(#REF!,"")</f>
        <v/>
      </c>
      <c r="E7" s="33" t="str">
        <f>IFERROR(#REF!,"")</f>
        <v/>
      </c>
      <c r="F7" s="34"/>
      <c r="G7" s="34"/>
      <c r="H7" s="34"/>
      <c r="I7" s="34"/>
    </row>
    <row r="8" spans="3:9" ht="19.5" thickTop="1" thickBot="1">
      <c r="C8" s="32" t="str">
        <f>IFERROR(#REF!,"")</f>
        <v/>
      </c>
      <c r="D8" s="33" t="str">
        <f>IFERROR(#REF!,"")</f>
        <v/>
      </c>
      <c r="E8" s="33" t="str">
        <f>IFERROR(#REF!,"")</f>
        <v/>
      </c>
      <c r="F8" s="34"/>
      <c r="G8" s="34"/>
      <c r="H8" s="34"/>
      <c r="I8" s="34"/>
    </row>
    <row r="9" spans="3:9" ht="19.5" thickTop="1" thickBot="1">
      <c r="C9" s="32" t="str">
        <f>IFERROR(#REF!,"")</f>
        <v/>
      </c>
      <c r="D9" s="33" t="str">
        <f>IFERROR(#REF!,"")</f>
        <v/>
      </c>
      <c r="E9" s="33" t="str">
        <f>IFERROR(#REF!,"")</f>
        <v/>
      </c>
      <c r="F9" s="34"/>
      <c r="G9" s="34"/>
      <c r="H9" s="34"/>
      <c r="I9" s="34"/>
    </row>
    <row r="10" spans="3:9" ht="19.5" thickTop="1" thickBot="1">
      <c r="C10" s="32" t="str">
        <f>IFERROR(#REF!,"")</f>
        <v/>
      </c>
      <c r="D10" s="33" t="str">
        <f>IFERROR(#REF!,"")</f>
        <v/>
      </c>
      <c r="E10" s="33" t="str">
        <f>IFERROR(#REF!,"")</f>
        <v/>
      </c>
      <c r="F10" s="34"/>
      <c r="G10" s="34"/>
      <c r="H10" s="34"/>
      <c r="I10" s="34"/>
    </row>
    <row r="11" spans="3:9" ht="19.5" thickTop="1" thickBot="1">
      <c r="C11" s="32" t="str">
        <f>IFERROR(#REF!,"")</f>
        <v/>
      </c>
      <c r="D11" s="33" t="str">
        <f>IFERROR(#REF!,"")</f>
        <v/>
      </c>
      <c r="E11" s="33" t="str">
        <f>IFERROR(#REF!,"")</f>
        <v/>
      </c>
      <c r="F11" s="34"/>
      <c r="G11" s="34"/>
      <c r="H11" s="34"/>
      <c r="I11" s="34"/>
    </row>
    <row r="12" spans="3:9" ht="19.5" thickTop="1" thickBot="1">
      <c r="C12" s="32" t="str">
        <f>IFERROR(#REF!,"")</f>
        <v/>
      </c>
      <c r="D12" s="33" t="str">
        <f>IFERROR(#REF!,"")</f>
        <v/>
      </c>
      <c r="E12" s="33" t="str">
        <f>IFERROR(#REF!,"")</f>
        <v/>
      </c>
      <c r="F12" s="34"/>
      <c r="G12" s="34"/>
      <c r="H12" s="34"/>
      <c r="I12" s="34"/>
    </row>
    <row r="13" spans="3:9" ht="19.5" thickTop="1" thickBot="1">
      <c r="C13" s="32" t="str">
        <f>IFERROR(#REF!,"")</f>
        <v/>
      </c>
      <c r="D13" s="33" t="str">
        <f>IFERROR(#REF!,"")</f>
        <v/>
      </c>
      <c r="E13" s="33" t="str">
        <f>IFERROR(#REF!,"")</f>
        <v/>
      </c>
      <c r="F13" s="34"/>
      <c r="G13" s="34"/>
      <c r="H13" s="34"/>
      <c r="I13" s="34"/>
    </row>
    <row r="14" spans="3:9" ht="19.5" thickTop="1" thickBot="1">
      <c r="C14" s="32" t="str">
        <f>IFERROR(#REF!,"")</f>
        <v/>
      </c>
      <c r="D14" s="33" t="str">
        <f>IFERROR(#REF!,"")</f>
        <v/>
      </c>
      <c r="E14" s="33" t="str">
        <f>IFERROR(#REF!,"")</f>
        <v/>
      </c>
      <c r="F14" s="34"/>
      <c r="G14" s="34"/>
      <c r="H14" s="34"/>
      <c r="I14" s="34"/>
    </row>
    <row r="15" spans="3:9" ht="19.5" thickTop="1" thickBot="1">
      <c r="C15" s="32" t="str">
        <f>IFERROR(#REF!,"")</f>
        <v/>
      </c>
      <c r="D15" s="33" t="str">
        <f>IFERROR(#REF!,"")</f>
        <v/>
      </c>
      <c r="E15" s="33" t="str">
        <f>IFERROR(#REF!,"")</f>
        <v/>
      </c>
      <c r="F15" s="34"/>
      <c r="G15" s="34"/>
      <c r="H15" s="34"/>
      <c r="I15" s="34"/>
    </row>
    <row r="16" spans="3:9" ht="19.5" thickTop="1" thickBot="1">
      <c r="C16" s="32" t="str">
        <f>IFERROR(#REF!,"")</f>
        <v/>
      </c>
      <c r="D16" s="33" t="str">
        <f>IFERROR(#REF!,"")</f>
        <v/>
      </c>
      <c r="E16" s="33" t="str">
        <f>IFERROR(#REF!,"")</f>
        <v/>
      </c>
      <c r="F16" s="34"/>
      <c r="G16" s="34"/>
      <c r="H16" s="34"/>
      <c r="I16" s="34"/>
    </row>
    <row r="17" spans="3:9" ht="19.5" thickTop="1" thickBot="1">
      <c r="C17" s="32" t="str">
        <f>IFERROR(#REF!,"")</f>
        <v/>
      </c>
      <c r="D17" s="33" t="str">
        <f>IFERROR(#REF!,"")</f>
        <v/>
      </c>
      <c r="E17" s="33" t="str">
        <f>IFERROR(#REF!,"")</f>
        <v/>
      </c>
      <c r="F17" s="34"/>
      <c r="G17" s="34"/>
      <c r="H17" s="34"/>
      <c r="I17" s="34"/>
    </row>
    <row r="18" spans="3:9" ht="19.5" thickTop="1" thickBot="1">
      <c r="C18" s="32" t="str">
        <f>IFERROR(#REF!,"")</f>
        <v/>
      </c>
      <c r="D18" s="33" t="str">
        <f>IFERROR(#REF!,"")</f>
        <v/>
      </c>
      <c r="E18" s="33" t="str">
        <f>IFERROR(#REF!,"")</f>
        <v/>
      </c>
      <c r="F18" s="34"/>
      <c r="G18" s="34"/>
      <c r="H18" s="34"/>
      <c r="I18" s="34"/>
    </row>
    <row r="19" spans="3:9" ht="19.5" thickTop="1" thickBot="1">
      <c r="C19" s="32" t="str">
        <f>IFERROR(#REF!,"")</f>
        <v/>
      </c>
      <c r="D19" s="33" t="str">
        <f>IFERROR(#REF!,"")</f>
        <v/>
      </c>
      <c r="E19" s="33" t="str">
        <f>IFERROR(#REF!,"")</f>
        <v/>
      </c>
      <c r="F19" s="34"/>
      <c r="G19" s="34"/>
      <c r="H19" s="34"/>
      <c r="I19" s="34"/>
    </row>
    <row r="20" spans="3:9" ht="19.5" thickTop="1" thickBot="1">
      <c r="C20" s="32" t="str">
        <f>IFERROR(#REF!,"")</f>
        <v/>
      </c>
      <c r="D20" s="33" t="str">
        <f>IFERROR(#REF!,"")</f>
        <v/>
      </c>
      <c r="E20" s="33" t="str">
        <f>IFERROR(#REF!,"")</f>
        <v/>
      </c>
      <c r="F20" s="34"/>
      <c r="G20" s="34"/>
      <c r="H20" s="34"/>
      <c r="I20" s="34"/>
    </row>
    <row r="21" spans="3:9" ht="19.5" thickTop="1" thickBot="1">
      <c r="C21" s="32" t="str">
        <f>IFERROR(#REF!,"")</f>
        <v/>
      </c>
      <c r="D21" s="33" t="str">
        <f>IFERROR(#REF!,"")</f>
        <v/>
      </c>
      <c r="E21" s="33" t="str">
        <f>IFERROR(#REF!,"")</f>
        <v/>
      </c>
      <c r="F21" s="34"/>
      <c r="G21" s="34"/>
      <c r="H21" s="34"/>
      <c r="I21" s="34"/>
    </row>
    <row r="22" spans="3:9" ht="19.5" thickTop="1" thickBot="1">
      <c r="C22" s="32" t="str">
        <f>IFERROR(#REF!,"")</f>
        <v/>
      </c>
      <c r="D22" s="33" t="str">
        <f>IFERROR(#REF!,"")</f>
        <v/>
      </c>
      <c r="E22" s="33" t="str">
        <f>IFERROR(#REF!,"")</f>
        <v/>
      </c>
      <c r="F22" s="34"/>
      <c r="G22" s="34"/>
      <c r="H22" s="34"/>
      <c r="I22" s="34"/>
    </row>
    <row r="23" spans="3:9" ht="19.5" thickTop="1" thickBot="1">
      <c r="C23" s="32" t="str">
        <f>IFERROR(#REF!,"")</f>
        <v/>
      </c>
      <c r="D23" s="33" t="str">
        <f>IFERROR(#REF!,"")</f>
        <v/>
      </c>
      <c r="E23" s="33" t="str">
        <f>IFERROR(#REF!,"")</f>
        <v/>
      </c>
      <c r="F23" s="34"/>
      <c r="G23" s="34"/>
      <c r="H23" s="34"/>
      <c r="I23" s="34"/>
    </row>
    <row r="24" spans="3:9" ht="19.5" thickTop="1" thickBot="1">
      <c r="C24" s="32" t="str">
        <f>IFERROR(#REF!,"")</f>
        <v/>
      </c>
      <c r="D24" s="33" t="str">
        <f>IFERROR(#REF!,"")</f>
        <v/>
      </c>
      <c r="E24" s="33" t="str">
        <f>IFERROR(#REF!,"")</f>
        <v/>
      </c>
      <c r="F24" s="34"/>
      <c r="G24" s="34"/>
      <c r="H24" s="34"/>
      <c r="I24" s="34"/>
    </row>
    <row r="25" spans="3:9" ht="19.5" thickTop="1" thickBot="1">
      <c r="C25" s="32" t="str">
        <f>IFERROR(#REF!,"")</f>
        <v/>
      </c>
      <c r="D25" s="33" t="str">
        <f>IFERROR(#REF!,"")</f>
        <v/>
      </c>
      <c r="E25" s="33" t="str">
        <f>IFERROR(#REF!,"")</f>
        <v/>
      </c>
      <c r="F25" s="34"/>
      <c r="G25" s="34"/>
      <c r="H25" s="34"/>
      <c r="I25" s="34"/>
    </row>
    <row r="26" spans="3:9" ht="19.5" thickTop="1" thickBot="1">
      <c r="C26" s="32" t="str">
        <f>IFERROR(#REF!,"")</f>
        <v/>
      </c>
      <c r="D26" s="33" t="str">
        <f>IFERROR(#REF!,"")</f>
        <v/>
      </c>
      <c r="E26" s="33" t="str">
        <f>IFERROR(#REF!,"")</f>
        <v/>
      </c>
      <c r="F26" s="34"/>
      <c r="G26" s="34"/>
      <c r="H26" s="34"/>
      <c r="I26" s="34"/>
    </row>
    <row r="27" spans="3:9" ht="19.5" thickTop="1" thickBot="1">
      <c r="C27" s="32" t="str">
        <f>IFERROR(#REF!,"")</f>
        <v/>
      </c>
      <c r="D27" s="33" t="str">
        <f>IFERROR(#REF!,"")</f>
        <v/>
      </c>
      <c r="E27" s="33" t="str">
        <f>IFERROR(#REF!,"")</f>
        <v/>
      </c>
      <c r="F27" s="34"/>
      <c r="G27" s="34"/>
      <c r="H27" s="34"/>
      <c r="I27" s="34"/>
    </row>
    <row r="28" spans="3:9" ht="19.5" thickTop="1" thickBot="1">
      <c r="C28" s="32" t="str">
        <f>IFERROR(#REF!,"")</f>
        <v/>
      </c>
      <c r="D28" s="33" t="str">
        <f>IFERROR(#REF!,"")</f>
        <v/>
      </c>
      <c r="E28" s="33" t="str">
        <f>IFERROR(#REF!,"")</f>
        <v/>
      </c>
      <c r="F28" s="34"/>
      <c r="G28" s="34"/>
      <c r="H28" s="34"/>
      <c r="I28" s="34"/>
    </row>
    <row r="29" spans="3:9" ht="19.5" thickTop="1" thickBot="1">
      <c r="C29" s="32" t="str">
        <f>IFERROR(#REF!,"")</f>
        <v/>
      </c>
      <c r="D29" s="33" t="str">
        <f>IFERROR(#REF!,"")</f>
        <v/>
      </c>
      <c r="E29" s="33" t="str">
        <f>IFERROR(#REF!,"")</f>
        <v/>
      </c>
      <c r="F29" s="34"/>
      <c r="G29" s="34"/>
      <c r="H29" s="34"/>
      <c r="I29" s="34"/>
    </row>
    <row r="30" spans="3:9" ht="19.5" thickTop="1" thickBot="1">
      <c r="C30" s="32" t="str">
        <f>IFERROR(#REF!,"")</f>
        <v/>
      </c>
      <c r="D30" s="33" t="str">
        <f>IFERROR(#REF!,"")</f>
        <v/>
      </c>
      <c r="E30" s="33" t="str">
        <f>IFERROR(#REF!,"")</f>
        <v/>
      </c>
      <c r="F30" s="34"/>
      <c r="G30" s="34"/>
      <c r="H30" s="34"/>
      <c r="I30" s="34"/>
    </row>
    <row r="31" spans="3:9" ht="19.5" thickTop="1" thickBot="1">
      <c r="C31" s="32" t="str">
        <f>IFERROR(#REF!,"")</f>
        <v/>
      </c>
      <c r="D31" s="33" t="str">
        <f>IFERROR(#REF!,"")</f>
        <v/>
      </c>
      <c r="E31" s="33" t="str">
        <f>IFERROR(#REF!,"")</f>
        <v/>
      </c>
      <c r="F31" s="34"/>
      <c r="G31" s="34"/>
      <c r="H31" s="34"/>
      <c r="I31" s="34"/>
    </row>
    <row r="32" spans="3:9" ht="19.5" thickTop="1" thickBot="1">
      <c r="C32" s="32" t="str">
        <f>IFERROR(#REF!,"")</f>
        <v/>
      </c>
      <c r="D32" s="33" t="str">
        <f>IFERROR(#REF!,"")</f>
        <v/>
      </c>
      <c r="E32" s="33" t="str">
        <f>IFERROR(#REF!,"")</f>
        <v/>
      </c>
      <c r="F32" s="34"/>
      <c r="G32" s="34"/>
      <c r="H32" s="34"/>
      <c r="I32" s="34"/>
    </row>
    <row r="33" spans="3:9" ht="19.5" thickTop="1" thickBot="1">
      <c r="C33" s="32" t="str">
        <f>IFERROR(#REF!,"")</f>
        <v/>
      </c>
      <c r="D33" s="33" t="str">
        <f>IFERROR(#REF!,"")</f>
        <v/>
      </c>
      <c r="E33" s="33" t="str">
        <f>IFERROR(#REF!,"")</f>
        <v/>
      </c>
      <c r="F33" s="34"/>
      <c r="G33" s="34"/>
      <c r="H33" s="34"/>
      <c r="I33" s="34"/>
    </row>
    <row r="34" spans="3:9" ht="19.5" thickTop="1" thickBot="1">
      <c r="C34" s="32" t="str">
        <f>IFERROR(#REF!,"")</f>
        <v/>
      </c>
      <c r="D34" s="33" t="str">
        <f>IFERROR(#REF!,"")</f>
        <v/>
      </c>
      <c r="E34" s="33" t="str">
        <f>IFERROR(#REF!,"")</f>
        <v/>
      </c>
      <c r="F34" s="34"/>
      <c r="G34" s="34"/>
      <c r="H34" s="34"/>
      <c r="I34" s="34"/>
    </row>
    <row r="35" spans="3:9" ht="19.5" thickTop="1" thickBot="1">
      <c r="C35" s="32" t="str">
        <f>IFERROR(#REF!,"")</f>
        <v/>
      </c>
      <c r="D35" s="33" t="str">
        <f>IFERROR(#REF!,"")</f>
        <v/>
      </c>
      <c r="E35" s="33" t="str">
        <f>IFERROR(#REF!,"")</f>
        <v/>
      </c>
      <c r="F35" s="34"/>
      <c r="G35" s="34"/>
      <c r="H35" s="34"/>
      <c r="I35" s="34"/>
    </row>
    <row r="36" spans="3:9" ht="19.5" thickTop="1" thickBot="1">
      <c r="C36" s="32" t="str">
        <f>IFERROR(#REF!,"")</f>
        <v/>
      </c>
      <c r="D36" s="33" t="str">
        <f>IFERROR(#REF!,"")</f>
        <v/>
      </c>
      <c r="E36" s="33" t="str">
        <f>IFERROR(#REF!,"")</f>
        <v/>
      </c>
      <c r="F36" s="34"/>
      <c r="G36" s="34"/>
      <c r="H36" s="34"/>
      <c r="I36" s="34"/>
    </row>
    <row r="37" spans="3:9" ht="19.5" thickTop="1" thickBot="1">
      <c r="C37" s="32" t="str">
        <f>IFERROR(#REF!,"")</f>
        <v/>
      </c>
      <c r="D37" s="33" t="str">
        <f>IFERROR(#REF!,"")</f>
        <v/>
      </c>
      <c r="E37" s="33" t="str">
        <f>IFERROR(#REF!,"")</f>
        <v/>
      </c>
      <c r="F37" s="34"/>
      <c r="G37" s="34"/>
      <c r="H37" s="34"/>
      <c r="I37" s="34"/>
    </row>
    <row r="38" spans="3:9" ht="19.5" thickTop="1" thickBot="1">
      <c r="C38" s="32" t="str">
        <f>IFERROR(#REF!,"")</f>
        <v/>
      </c>
      <c r="D38" s="33" t="str">
        <f>IFERROR(#REF!,"")</f>
        <v/>
      </c>
      <c r="E38" s="33" t="str">
        <f>IFERROR(#REF!,"")</f>
        <v/>
      </c>
      <c r="F38" s="34"/>
      <c r="G38" s="34"/>
      <c r="H38" s="34"/>
      <c r="I38" s="34"/>
    </row>
    <row r="39" spans="3:9" ht="19.5" thickTop="1" thickBot="1">
      <c r="C39" s="32" t="str">
        <f>IFERROR(#REF!,"")</f>
        <v/>
      </c>
      <c r="D39" s="33" t="str">
        <f>IFERROR(#REF!,"")</f>
        <v/>
      </c>
      <c r="E39" s="33" t="str">
        <f>IFERROR(#REF!,"")</f>
        <v/>
      </c>
      <c r="F39" s="34"/>
      <c r="G39" s="34"/>
      <c r="H39" s="34"/>
      <c r="I39" s="34"/>
    </row>
    <row r="40" spans="3:9" ht="19.5" thickTop="1" thickBot="1">
      <c r="C40" s="32" t="str">
        <f>IFERROR(#REF!,"")</f>
        <v/>
      </c>
      <c r="D40" s="33" t="str">
        <f>IFERROR(#REF!,"")</f>
        <v/>
      </c>
      <c r="E40" s="33" t="str">
        <f>IFERROR(#REF!,"")</f>
        <v/>
      </c>
      <c r="F40" s="34"/>
      <c r="G40" s="34"/>
      <c r="H40" s="34"/>
      <c r="I40" s="34"/>
    </row>
    <row r="41" spans="3:9" ht="19.5" thickTop="1" thickBot="1">
      <c r="C41" s="32" t="str">
        <f>IFERROR(#REF!,"")</f>
        <v/>
      </c>
      <c r="D41" s="33" t="str">
        <f>IFERROR(#REF!,"")</f>
        <v/>
      </c>
      <c r="E41" s="33" t="str">
        <f>IFERROR(#REF!,"")</f>
        <v/>
      </c>
      <c r="F41" s="34"/>
      <c r="G41" s="34"/>
      <c r="H41" s="34"/>
      <c r="I41" s="34"/>
    </row>
    <row r="42" spans="3:9" ht="19.5" thickTop="1" thickBot="1">
      <c r="C42" s="32" t="str">
        <f>IFERROR(#REF!,"")</f>
        <v/>
      </c>
      <c r="D42" s="33" t="str">
        <f>IFERROR(#REF!,"")</f>
        <v/>
      </c>
      <c r="E42" s="33" t="str">
        <f>IFERROR(#REF!,"")</f>
        <v/>
      </c>
      <c r="F42" s="34"/>
      <c r="G42" s="34"/>
      <c r="H42" s="34"/>
      <c r="I42" s="34"/>
    </row>
    <row r="43" spans="3:9" ht="19.5" thickTop="1" thickBot="1">
      <c r="C43" s="32" t="str">
        <f>IFERROR(#REF!,"")</f>
        <v/>
      </c>
      <c r="D43" s="33" t="str">
        <f>IFERROR(#REF!,"")</f>
        <v/>
      </c>
      <c r="E43" s="33" t="str">
        <f>IFERROR(#REF!,"")</f>
        <v/>
      </c>
      <c r="F43" s="34"/>
      <c r="G43" s="34"/>
      <c r="H43" s="34"/>
      <c r="I43" s="34"/>
    </row>
    <row r="44" spans="3:9" ht="19.5" thickTop="1" thickBot="1">
      <c r="C44" s="32" t="str">
        <f>IFERROR(#REF!,"")</f>
        <v/>
      </c>
      <c r="D44" s="33" t="str">
        <f>IFERROR(#REF!,"")</f>
        <v/>
      </c>
      <c r="E44" s="33" t="str">
        <f>IFERROR(#REF!,"")</f>
        <v/>
      </c>
      <c r="F44" s="34"/>
      <c r="G44" s="34"/>
      <c r="H44" s="34"/>
      <c r="I44" s="34"/>
    </row>
    <row r="45" spans="3:9" ht="19.5" thickTop="1" thickBot="1">
      <c r="C45" s="32" t="str">
        <f>IFERROR(#REF!,"")</f>
        <v/>
      </c>
      <c r="D45" s="33" t="str">
        <f>IFERROR(#REF!,"")</f>
        <v/>
      </c>
      <c r="E45" s="33" t="str">
        <f>IFERROR(#REF!,"")</f>
        <v/>
      </c>
      <c r="F45" s="34"/>
      <c r="G45" s="34"/>
      <c r="H45" s="34"/>
      <c r="I45" s="34"/>
    </row>
    <row r="46" spans="3:9" ht="19.5" thickTop="1" thickBot="1">
      <c r="C46" s="32" t="str">
        <f>IFERROR(#REF!,"")</f>
        <v/>
      </c>
      <c r="D46" s="33" t="str">
        <f>IFERROR(#REF!,"")</f>
        <v/>
      </c>
      <c r="E46" s="33" t="str">
        <f>IFERROR(#REF!,"")</f>
        <v/>
      </c>
      <c r="F46" s="34"/>
      <c r="G46" s="34"/>
      <c r="H46" s="34"/>
      <c r="I46" s="34"/>
    </row>
    <row r="47" spans="3:9" ht="19.5" thickTop="1" thickBot="1">
      <c r="C47" s="32" t="str">
        <f>IFERROR(#REF!,"")</f>
        <v/>
      </c>
      <c r="D47" s="33" t="str">
        <f>IFERROR(#REF!,"")</f>
        <v/>
      </c>
      <c r="E47" s="33" t="str">
        <f>IFERROR(#REF!,"")</f>
        <v/>
      </c>
      <c r="F47" s="34"/>
      <c r="G47" s="34"/>
      <c r="H47" s="34"/>
      <c r="I47" s="34"/>
    </row>
    <row r="48" spans="3:9" ht="19.5" thickTop="1" thickBot="1">
      <c r="C48" s="32" t="str">
        <f>IFERROR(#REF!,"")</f>
        <v/>
      </c>
      <c r="D48" s="33" t="str">
        <f>IFERROR(#REF!,"")</f>
        <v/>
      </c>
      <c r="E48" s="33" t="str">
        <f>IFERROR(#REF!,"")</f>
        <v/>
      </c>
      <c r="F48" s="34"/>
      <c r="G48" s="34"/>
      <c r="H48" s="34"/>
      <c r="I48" s="34"/>
    </row>
    <row r="49" spans="3:9" ht="19.5" thickTop="1" thickBot="1">
      <c r="C49" s="32" t="str">
        <f>IFERROR(#REF!,"")</f>
        <v/>
      </c>
      <c r="D49" s="33" t="str">
        <f>IFERROR(#REF!,"")</f>
        <v/>
      </c>
      <c r="E49" s="33" t="str">
        <f>IFERROR(#REF!,"")</f>
        <v/>
      </c>
      <c r="F49" s="34"/>
      <c r="G49" s="34"/>
      <c r="H49" s="34"/>
      <c r="I49" s="34"/>
    </row>
    <row r="50" spans="3:9" ht="19.5" thickTop="1" thickBot="1">
      <c r="C50" s="32" t="str">
        <f>IFERROR(#REF!,"")</f>
        <v/>
      </c>
      <c r="D50" s="33" t="str">
        <f>IFERROR(#REF!,"")</f>
        <v/>
      </c>
      <c r="E50" s="33" t="str">
        <f>IFERROR(#REF!,"")</f>
        <v/>
      </c>
      <c r="F50" s="34"/>
      <c r="G50" s="34"/>
      <c r="H50" s="34"/>
      <c r="I50" s="34"/>
    </row>
    <row r="51" spans="3:9" ht="19.5" thickTop="1" thickBot="1">
      <c r="C51" s="32" t="str">
        <f>IFERROR(#REF!,"")</f>
        <v/>
      </c>
      <c r="D51" s="33" t="str">
        <f>IFERROR(#REF!,"")</f>
        <v/>
      </c>
      <c r="E51" s="33" t="str">
        <f>IFERROR(#REF!,"")</f>
        <v/>
      </c>
      <c r="F51" s="34"/>
      <c r="G51" s="34"/>
      <c r="H51" s="34"/>
      <c r="I51" s="34"/>
    </row>
    <row r="52" spans="3:9" ht="19.5" thickTop="1" thickBot="1">
      <c r="C52" s="32" t="str">
        <f>IFERROR(#REF!,"")</f>
        <v/>
      </c>
      <c r="D52" s="33" t="str">
        <f>IFERROR(#REF!,"")</f>
        <v/>
      </c>
      <c r="E52" s="33" t="str">
        <f>IFERROR(#REF!,"")</f>
        <v/>
      </c>
      <c r="F52" s="34"/>
      <c r="G52" s="34"/>
      <c r="H52" s="34"/>
      <c r="I52" s="34"/>
    </row>
    <row r="53" spans="3:9" ht="19.5" thickTop="1" thickBot="1">
      <c r="C53" s="32" t="str">
        <f>IFERROR(#REF!,"")</f>
        <v/>
      </c>
      <c r="D53" s="33" t="str">
        <f>IFERROR(#REF!,"")</f>
        <v/>
      </c>
      <c r="E53" s="33" t="str">
        <f>IFERROR(#REF!,"")</f>
        <v/>
      </c>
      <c r="F53" s="34"/>
      <c r="G53" s="34"/>
      <c r="H53" s="34"/>
      <c r="I53" s="34"/>
    </row>
    <row r="54" spans="3:9" ht="19.5" thickTop="1" thickBot="1">
      <c r="C54" s="32" t="str">
        <f>IFERROR(#REF!,"")</f>
        <v/>
      </c>
      <c r="D54" s="33" t="str">
        <f>IFERROR(#REF!,"")</f>
        <v/>
      </c>
      <c r="E54" s="33" t="str">
        <f>IFERROR(#REF!,"")</f>
        <v/>
      </c>
      <c r="F54" s="34"/>
      <c r="G54" s="34"/>
      <c r="H54" s="34"/>
      <c r="I54" s="34"/>
    </row>
    <row r="55" spans="3:9" ht="19.5" thickTop="1" thickBot="1">
      <c r="C55" s="32" t="str">
        <f>IFERROR(#REF!,"")</f>
        <v/>
      </c>
      <c r="D55" s="33" t="str">
        <f>IFERROR(#REF!,"")</f>
        <v/>
      </c>
      <c r="E55" s="33" t="str">
        <f>IFERROR(#REF!,"")</f>
        <v/>
      </c>
      <c r="F55" s="34"/>
      <c r="G55" s="34"/>
      <c r="H55" s="34"/>
      <c r="I55" s="34"/>
    </row>
    <row r="56" spans="3:9" ht="19.5" thickTop="1" thickBot="1">
      <c r="C56" s="32" t="str">
        <f>IFERROR(#REF!,"")</f>
        <v/>
      </c>
      <c r="D56" s="33" t="str">
        <f>IFERROR(#REF!,"")</f>
        <v/>
      </c>
      <c r="E56" s="33" t="str">
        <f>IFERROR(#REF!,"")</f>
        <v/>
      </c>
      <c r="F56" s="34"/>
      <c r="G56" s="34"/>
      <c r="H56" s="34"/>
      <c r="I56" s="34"/>
    </row>
    <row r="57" spans="3:9" ht="19.5" thickTop="1" thickBot="1">
      <c r="C57" s="32" t="str">
        <f>IFERROR(#REF!,"")</f>
        <v/>
      </c>
      <c r="D57" s="33" t="str">
        <f>IFERROR(#REF!,"")</f>
        <v/>
      </c>
      <c r="E57" s="33" t="str">
        <f>IFERROR(#REF!,"")</f>
        <v/>
      </c>
      <c r="F57" s="34"/>
      <c r="G57" s="34"/>
      <c r="H57" s="34"/>
      <c r="I57" s="34"/>
    </row>
    <row r="58" spans="3:9" ht="19.5" thickTop="1" thickBot="1">
      <c r="C58" s="32" t="str">
        <f>IFERROR(#REF!,"")</f>
        <v/>
      </c>
      <c r="D58" s="33" t="str">
        <f>IFERROR(#REF!,"")</f>
        <v/>
      </c>
      <c r="E58" s="33" t="str">
        <f>IFERROR(#REF!,"")</f>
        <v/>
      </c>
      <c r="F58" s="34"/>
      <c r="G58" s="34"/>
      <c r="H58" s="34"/>
      <c r="I58" s="34"/>
    </row>
    <row r="59" spans="3:9" ht="19.5" thickTop="1" thickBot="1">
      <c r="C59" s="32" t="str">
        <f>IFERROR(#REF!,"")</f>
        <v/>
      </c>
      <c r="D59" s="33" t="str">
        <f>IFERROR(#REF!,"")</f>
        <v/>
      </c>
      <c r="E59" s="33" t="str">
        <f>IFERROR(#REF!,"")</f>
        <v/>
      </c>
      <c r="F59" s="34"/>
      <c r="G59" s="34"/>
      <c r="H59" s="34"/>
      <c r="I59" s="34"/>
    </row>
    <row r="60" spans="3:9" ht="19.5" thickTop="1" thickBot="1">
      <c r="C60" s="32" t="str">
        <f>IFERROR(#REF!,"")</f>
        <v/>
      </c>
      <c r="D60" s="33" t="str">
        <f>IFERROR(#REF!,"")</f>
        <v/>
      </c>
      <c r="E60" s="33" t="str">
        <f>IFERROR(#REF!,"")</f>
        <v/>
      </c>
      <c r="F60" s="34"/>
      <c r="G60" s="34"/>
      <c r="H60" s="34"/>
      <c r="I60" s="34"/>
    </row>
    <row r="61" spans="3:9" ht="19.5" thickTop="1" thickBot="1">
      <c r="C61" s="32" t="str">
        <f>IFERROR(#REF!,"")</f>
        <v/>
      </c>
      <c r="D61" s="33" t="str">
        <f>IFERROR(#REF!,"")</f>
        <v/>
      </c>
      <c r="E61" s="33" t="str">
        <f>IFERROR(#REF!,"")</f>
        <v/>
      </c>
      <c r="F61" s="34"/>
      <c r="G61" s="34"/>
      <c r="H61" s="34"/>
      <c r="I61" s="34"/>
    </row>
    <row r="62" spans="3:9" ht="19.5" thickTop="1" thickBot="1">
      <c r="C62" s="32" t="str">
        <f>IFERROR(#REF!,"")</f>
        <v/>
      </c>
      <c r="D62" s="33" t="str">
        <f>IFERROR(#REF!,"")</f>
        <v/>
      </c>
      <c r="E62" s="33" t="str">
        <f>IFERROR(#REF!,"")</f>
        <v/>
      </c>
      <c r="F62" s="34"/>
      <c r="G62" s="34"/>
      <c r="H62" s="34"/>
      <c r="I62" s="34"/>
    </row>
    <row r="63" spans="3:9" ht="19.5" thickTop="1" thickBot="1">
      <c r="C63" s="32" t="str">
        <f>IFERROR(#REF!,"")</f>
        <v/>
      </c>
      <c r="D63" s="33" t="str">
        <f>IFERROR(#REF!,"")</f>
        <v/>
      </c>
      <c r="E63" s="33" t="str">
        <f>IFERROR(#REF!,"")</f>
        <v/>
      </c>
      <c r="F63" s="34"/>
      <c r="G63" s="34"/>
      <c r="H63" s="34"/>
      <c r="I63" s="34"/>
    </row>
    <row r="64" spans="3:9" ht="19.5" thickTop="1" thickBot="1">
      <c r="C64" s="32" t="str">
        <f>IFERROR(#REF!,"")</f>
        <v/>
      </c>
      <c r="D64" s="33" t="str">
        <f>IFERROR(#REF!,"")</f>
        <v/>
      </c>
      <c r="E64" s="33" t="str">
        <f>IFERROR(#REF!,"")</f>
        <v/>
      </c>
      <c r="F64" s="34"/>
      <c r="G64" s="34"/>
      <c r="H64" s="34"/>
      <c r="I64" s="34"/>
    </row>
    <row r="65" spans="3:9" ht="19.5" thickTop="1" thickBot="1">
      <c r="C65" s="32" t="str">
        <f>IFERROR(#REF!,"")</f>
        <v/>
      </c>
      <c r="D65" s="33" t="str">
        <f>IFERROR(#REF!,"")</f>
        <v/>
      </c>
      <c r="E65" s="33" t="str">
        <f>IFERROR(#REF!,"")</f>
        <v/>
      </c>
      <c r="F65" s="34"/>
      <c r="G65" s="34"/>
      <c r="H65" s="34"/>
      <c r="I65" s="34"/>
    </row>
    <row r="66" spans="3:9" ht="19.5" thickTop="1" thickBot="1">
      <c r="C66" s="32" t="str">
        <f>IFERROR(#REF!,"")</f>
        <v/>
      </c>
      <c r="D66" s="33" t="str">
        <f>IFERROR(#REF!,"")</f>
        <v/>
      </c>
      <c r="E66" s="33" t="str">
        <f>IFERROR(#REF!,"")</f>
        <v/>
      </c>
      <c r="F66" s="34"/>
      <c r="G66" s="34"/>
      <c r="H66" s="34"/>
      <c r="I66" s="34"/>
    </row>
    <row r="67" spans="3:9" ht="19.5" thickTop="1" thickBot="1">
      <c r="C67" s="32" t="str">
        <f>IFERROR(#REF!,"")</f>
        <v/>
      </c>
      <c r="D67" s="33" t="str">
        <f>IFERROR(#REF!,"")</f>
        <v/>
      </c>
      <c r="E67" s="33" t="str">
        <f>IFERROR(#REF!,"")</f>
        <v/>
      </c>
      <c r="F67" s="34"/>
      <c r="G67" s="34"/>
      <c r="H67" s="34"/>
      <c r="I67" s="34"/>
    </row>
    <row r="68" spans="3:9" ht="19.5" thickTop="1" thickBot="1">
      <c r="C68" s="32" t="str">
        <f>IFERROR(#REF!,"")</f>
        <v/>
      </c>
      <c r="D68" s="33" t="str">
        <f>IFERROR(#REF!,"")</f>
        <v/>
      </c>
      <c r="E68" s="33" t="str">
        <f>IFERROR(#REF!,"")</f>
        <v/>
      </c>
      <c r="F68" s="34"/>
      <c r="G68" s="34"/>
      <c r="H68" s="34"/>
      <c r="I68" s="34"/>
    </row>
    <row r="69" spans="3:9" ht="19.5" thickTop="1" thickBot="1">
      <c r="C69" s="32" t="str">
        <f>IFERROR(#REF!,"")</f>
        <v/>
      </c>
      <c r="D69" s="33" t="str">
        <f>IFERROR(#REF!,"")</f>
        <v/>
      </c>
      <c r="E69" s="33" t="str">
        <f>IFERROR(#REF!,"")</f>
        <v/>
      </c>
      <c r="F69" s="34"/>
      <c r="G69" s="34"/>
      <c r="H69" s="34"/>
      <c r="I69" s="34"/>
    </row>
    <row r="70" spans="3:9" ht="19.5" thickTop="1" thickBot="1">
      <c r="C70" s="32" t="str">
        <f>IFERROR(#REF!,"")</f>
        <v/>
      </c>
      <c r="D70" s="33" t="str">
        <f>IFERROR(#REF!,"")</f>
        <v/>
      </c>
      <c r="E70" s="33" t="str">
        <f>IFERROR(#REF!,"")</f>
        <v/>
      </c>
      <c r="F70" s="34"/>
      <c r="G70" s="34"/>
      <c r="H70" s="34"/>
      <c r="I70" s="34"/>
    </row>
    <row r="71" spans="3:9" ht="19.5" thickTop="1" thickBot="1">
      <c r="C71" s="32" t="str">
        <f>IFERROR(#REF!,"")</f>
        <v/>
      </c>
      <c r="D71" s="33" t="str">
        <f>IFERROR(#REF!,"")</f>
        <v/>
      </c>
      <c r="E71" s="33" t="str">
        <f>IFERROR(#REF!,"")</f>
        <v/>
      </c>
      <c r="F71" s="34"/>
      <c r="G71" s="34"/>
      <c r="H71" s="34"/>
      <c r="I71" s="34"/>
    </row>
    <row r="72" spans="3:9" ht="19.5" thickTop="1" thickBot="1">
      <c r="C72" s="32" t="str">
        <f>IFERROR(#REF!,"")</f>
        <v/>
      </c>
      <c r="D72" s="33" t="str">
        <f>IFERROR(#REF!,"")</f>
        <v/>
      </c>
      <c r="E72" s="33" t="str">
        <f>IFERROR(#REF!,"")</f>
        <v/>
      </c>
      <c r="F72" s="34"/>
      <c r="G72" s="34"/>
      <c r="H72" s="34"/>
      <c r="I72" s="34"/>
    </row>
    <row r="73" spans="3:9" ht="19.5" thickTop="1" thickBot="1">
      <c r="C73" s="32" t="str">
        <f>IFERROR(#REF!,"")</f>
        <v/>
      </c>
      <c r="D73" s="33" t="str">
        <f>IFERROR(#REF!,"")</f>
        <v/>
      </c>
      <c r="E73" s="33" t="str">
        <f>IFERROR(#REF!,"")</f>
        <v/>
      </c>
      <c r="F73" s="34"/>
      <c r="G73" s="34"/>
      <c r="H73" s="34"/>
      <c r="I73" s="34"/>
    </row>
    <row r="74" spans="3:9" ht="19.5" thickTop="1" thickBot="1">
      <c r="C74" s="32" t="str">
        <f>IFERROR(#REF!,"")</f>
        <v/>
      </c>
      <c r="D74" s="33" t="str">
        <f>IFERROR(#REF!,"")</f>
        <v/>
      </c>
      <c r="E74" s="33" t="str">
        <f>IFERROR(#REF!,"")</f>
        <v/>
      </c>
      <c r="F74" s="34"/>
      <c r="G74" s="34"/>
      <c r="H74" s="34"/>
      <c r="I74" s="34"/>
    </row>
    <row r="75" spans="3:9" ht="19.5" thickTop="1" thickBot="1">
      <c r="C75" s="32" t="str">
        <f>IFERROR(#REF!,"")</f>
        <v/>
      </c>
      <c r="D75" s="33" t="str">
        <f>IFERROR(#REF!,"")</f>
        <v/>
      </c>
      <c r="E75" s="33" t="str">
        <f>IFERROR(#REF!,"")</f>
        <v/>
      </c>
      <c r="F75" s="34"/>
      <c r="G75" s="34"/>
      <c r="H75" s="34"/>
      <c r="I75" s="34"/>
    </row>
    <row r="76" spans="3:9" ht="19.5" thickTop="1" thickBot="1">
      <c r="C76" s="32" t="str">
        <f>IFERROR(#REF!,"")</f>
        <v/>
      </c>
      <c r="D76" s="33" t="str">
        <f>IFERROR(#REF!,"")</f>
        <v/>
      </c>
      <c r="E76" s="33" t="str">
        <f>IFERROR(#REF!,"")</f>
        <v/>
      </c>
      <c r="F76" s="34"/>
      <c r="G76" s="34"/>
      <c r="H76" s="34"/>
      <c r="I76" s="34"/>
    </row>
    <row r="77" spans="3:9" ht="19.5" thickTop="1" thickBot="1">
      <c r="C77" s="32" t="str">
        <f>IFERROR(#REF!,"")</f>
        <v/>
      </c>
      <c r="D77" s="33" t="str">
        <f>IFERROR(#REF!,"")</f>
        <v/>
      </c>
      <c r="E77" s="33" t="str">
        <f>IFERROR(#REF!,"")</f>
        <v/>
      </c>
      <c r="F77" s="34"/>
      <c r="G77" s="34"/>
      <c r="H77" s="34"/>
      <c r="I77" s="34"/>
    </row>
    <row r="78" spans="3:9" ht="19.5" thickTop="1" thickBot="1">
      <c r="C78" s="32" t="str">
        <f>IFERROR(#REF!,"")</f>
        <v/>
      </c>
      <c r="D78" s="33" t="str">
        <f>IFERROR(#REF!,"")</f>
        <v/>
      </c>
      <c r="E78" s="33" t="str">
        <f>IFERROR(#REF!,"")</f>
        <v/>
      </c>
      <c r="F78" s="34"/>
      <c r="G78" s="34"/>
      <c r="H78" s="34"/>
      <c r="I78" s="34"/>
    </row>
    <row r="79" spans="3:9" ht="19.5" thickTop="1" thickBot="1">
      <c r="C79" s="32" t="str">
        <f>IFERROR(#REF!,"")</f>
        <v/>
      </c>
      <c r="D79" s="33" t="str">
        <f>IFERROR(#REF!,"")</f>
        <v/>
      </c>
      <c r="E79" s="33" t="str">
        <f>IFERROR(#REF!,"")</f>
        <v/>
      </c>
      <c r="F79" s="34"/>
      <c r="G79" s="34"/>
      <c r="H79" s="34"/>
      <c r="I79" s="34"/>
    </row>
    <row r="80" spans="3:9" ht="19.5" thickTop="1" thickBot="1">
      <c r="C80" s="32" t="str">
        <f>IFERROR(#REF!,"")</f>
        <v/>
      </c>
      <c r="D80" s="33" t="str">
        <f>IFERROR(#REF!,"")</f>
        <v/>
      </c>
      <c r="E80" s="33" t="str">
        <f>IFERROR(#REF!,"")</f>
        <v/>
      </c>
      <c r="F80" s="34"/>
      <c r="G80" s="34"/>
      <c r="H80" s="34"/>
      <c r="I80" s="34"/>
    </row>
    <row r="81" spans="3:9" ht="19.5" thickTop="1" thickBot="1">
      <c r="C81" s="32" t="str">
        <f>IFERROR(#REF!,"")</f>
        <v/>
      </c>
      <c r="D81" s="33" t="str">
        <f>IFERROR(#REF!,"")</f>
        <v/>
      </c>
      <c r="E81" s="33" t="str">
        <f>IFERROR(#REF!,"")</f>
        <v/>
      </c>
      <c r="F81" s="34"/>
      <c r="G81" s="34"/>
      <c r="H81" s="34"/>
      <c r="I81" s="34"/>
    </row>
    <row r="82" spans="3:9" ht="19.5" thickTop="1" thickBot="1">
      <c r="C82" s="32" t="str">
        <f>IFERROR(#REF!,"")</f>
        <v/>
      </c>
      <c r="D82" s="33" t="str">
        <f>IFERROR(#REF!,"")</f>
        <v/>
      </c>
      <c r="E82" s="33" t="str">
        <f>IFERROR(#REF!,"")</f>
        <v/>
      </c>
      <c r="F82" s="34"/>
      <c r="G82" s="34"/>
      <c r="H82" s="34"/>
      <c r="I82" s="34"/>
    </row>
    <row r="83" spans="3:9" ht="19.5" thickTop="1" thickBot="1">
      <c r="C83" s="32" t="str">
        <f>IFERROR(#REF!,"")</f>
        <v/>
      </c>
      <c r="D83" s="33" t="str">
        <f>IFERROR(#REF!,"")</f>
        <v/>
      </c>
      <c r="E83" s="33" t="str">
        <f>IFERROR(#REF!,"")</f>
        <v/>
      </c>
      <c r="F83" s="34"/>
      <c r="G83" s="34"/>
      <c r="H83" s="34"/>
      <c r="I83" s="34"/>
    </row>
    <row r="84" spans="3:9" ht="19.5" thickTop="1" thickBot="1">
      <c r="C84" s="32" t="str">
        <f>IFERROR(#REF!,"")</f>
        <v/>
      </c>
      <c r="D84" s="33" t="str">
        <f>IFERROR(#REF!,"")</f>
        <v/>
      </c>
      <c r="E84" s="33" t="str">
        <f>IFERROR(#REF!,"")</f>
        <v/>
      </c>
      <c r="F84" s="34"/>
      <c r="G84" s="34"/>
      <c r="H84" s="34"/>
      <c r="I84" s="34"/>
    </row>
    <row r="85" spans="3:9" ht="19.5" thickTop="1" thickBot="1">
      <c r="C85" s="32" t="str">
        <f>IFERROR(#REF!,"")</f>
        <v/>
      </c>
      <c r="D85" s="33" t="str">
        <f>IFERROR(#REF!,"")</f>
        <v/>
      </c>
      <c r="E85" s="33" t="str">
        <f>IFERROR(#REF!,"")</f>
        <v/>
      </c>
      <c r="F85" s="34"/>
      <c r="G85" s="34"/>
      <c r="H85" s="34"/>
      <c r="I85" s="34"/>
    </row>
    <row r="86" spans="3:9" ht="19.5" thickTop="1" thickBot="1">
      <c r="C86" s="32" t="str">
        <f>IFERROR(#REF!,"")</f>
        <v/>
      </c>
      <c r="D86" s="33" t="str">
        <f>IFERROR(#REF!,"")</f>
        <v/>
      </c>
      <c r="E86" s="33" t="str">
        <f>IFERROR(#REF!,"")</f>
        <v/>
      </c>
      <c r="F86" s="34"/>
      <c r="G86" s="34"/>
      <c r="H86" s="34"/>
      <c r="I86" s="34"/>
    </row>
    <row r="87" spans="3:9" ht="19.5" thickTop="1" thickBot="1">
      <c r="C87" s="32" t="str">
        <f>IFERROR(#REF!,"")</f>
        <v/>
      </c>
      <c r="D87" s="33" t="str">
        <f>IFERROR(#REF!,"")</f>
        <v/>
      </c>
      <c r="E87" s="33" t="str">
        <f>IFERROR(#REF!,"")</f>
        <v/>
      </c>
      <c r="F87" s="34"/>
      <c r="G87" s="34"/>
      <c r="H87" s="34"/>
      <c r="I87" s="34"/>
    </row>
    <row r="88" spans="3:9" ht="19.5" thickTop="1" thickBot="1">
      <c r="C88" s="32" t="str">
        <f>IFERROR(#REF!,"")</f>
        <v/>
      </c>
      <c r="D88" s="33" t="str">
        <f>IFERROR(#REF!,"")</f>
        <v/>
      </c>
      <c r="E88" s="33" t="str">
        <f>IFERROR(#REF!,"")</f>
        <v/>
      </c>
      <c r="F88" s="34"/>
      <c r="G88" s="34"/>
      <c r="H88" s="34"/>
      <c r="I88" s="34"/>
    </row>
    <row r="89" spans="3:9" ht="19.5" thickTop="1" thickBot="1">
      <c r="C89" s="32" t="str">
        <f>IFERROR(#REF!,"")</f>
        <v/>
      </c>
      <c r="D89" s="33" t="str">
        <f>IFERROR(#REF!,"")</f>
        <v/>
      </c>
      <c r="E89" s="33" t="str">
        <f>IFERROR(#REF!,"")</f>
        <v/>
      </c>
      <c r="F89" s="34"/>
      <c r="G89" s="34"/>
      <c r="H89" s="34"/>
      <c r="I89" s="34"/>
    </row>
    <row r="90" spans="3:9" ht="19.5" thickTop="1" thickBot="1">
      <c r="C90" s="32" t="str">
        <f>IFERROR(#REF!,"")</f>
        <v/>
      </c>
      <c r="D90" s="33" t="str">
        <f>IFERROR(#REF!,"")</f>
        <v/>
      </c>
      <c r="E90" s="33" t="str">
        <f>IFERROR(#REF!,"")</f>
        <v/>
      </c>
      <c r="F90" s="34"/>
      <c r="G90" s="34"/>
      <c r="H90" s="34"/>
      <c r="I90" s="34"/>
    </row>
    <row r="91" spans="3:9" ht="19.5" thickTop="1" thickBot="1">
      <c r="C91" s="32" t="str">
        <f>IFERROR(#REF!,"")</f>
        <v/>
      </c>
      <c r="D91" s="33" t="str">
        <f>IFERROR(#REF!,"")</f>
        <v/>
      </c>
      <c r="E91" s="33" t="str">
        <f>IFERROR(#REF!,"")</f>
        <v/>
      </c>
      <c r="F91" s="34"/>
      <c r="G91" s="34"/>
      <c r="H91" s="34"/>
      <c r="I91" s="34"/>
    </row>
    <row r="92" spans="3:9" ht="19.5" thickTop="1" thickBot="1">
      <c r="C92" s="32" t="str">
        <f>IFERROR(#REF!,"")</f>
        <v/>
      </c>
      <c r="D92" s="33" t="str">
        <f>IFERROR(#REF!,"")</f>
        <v/>
      </c>
      <c r="E92" s="33" t="str">
        <f>IFERROR(#REF!,"")</f>
        <v/>
      </c>
      <c r="F92" s="34"/>
      <c r="G92" s="34"/>
      <c r="H92" s="34"/>
      <c r="I92" s="34"/>
    </row>
    <row r="93" spans="3:9" ht="19.5" thickTop="1" thickBot="1">
      <c r="C93" s="32" t="str">
        <f>IFERROR(#REF!,"")</f>
        <v/>
      </c>
      <c r="D93" s="33" t="str">
        <f>IFERROR(#REF!,"")</f>
        <v/>
      </c>
      <c r="E93" s="33" t="str">
        <f>IFERROR(#REF!,"")</f>
        <v/>
      </c>
      <c r="F93" s="34"/>
      <c r="G93" s="34"/>
      <c r="H93" s="34"/>
      <c r="I93" s="34"/>
    </row>
    <row r="94" spans="3:9" ht="19.5" thickTop="1" thickBot="1">
      <c r="C94" s="32" t="str">
        <f>IFERROR(#REF!,"")</f>
        <v/>
      </c>
      <c r="D94" s="33" t="str">
        <f>IFERROR(#REF!,"")</f>
        <v/>
      </c>
      <c r="E94" s="33" t="str">
        <f>IFERROR(#REF!,"")</f>
        <v/>
      </c>
      <c r="F94" s="34"/>
      <c r="G94" s="34"/>
      <c r="H94" s="34"/>
      <c r="I94" s="34"/>
    </row>
    <row r="95" spans="3:9" ht="19.5" thickTop="1" thickBot="1">
      <c r="C95" s="32" t="str">
        <f>IFERROR(#REF!,"")</f>
        <v/>
      </c>
      <c r="D95" s="33" t="str">
        <f>IFERROR(#REF!,"")</f>
        <v/>
      </c>
      <c r="E95" s="33" t="str">
        <f>IFERROR(#REF!,"")</f>
        <v/>
      </c>
      <c r="F95" s="34"/>
      <c r="G95" s="34"/>
      <c r="H95" s="34"/>
      <c r="I95" s="34"/>
    </row>
    <row r="96" spans="3:9" ht="19.5" thickTop="1" thickBot="1">
      <c r="C96" s="32" t="str">
        <f>IFERROR(#REF!,"")</f>
        <v/>
      </c>
      <c r="D96" s="33" t="str">
        <f>IFERROR(#REF!,"")</f>
        <v/>
      </c>
      <c r="E96" s="33" t="str">
        <f>IFERROR(#REF!,"")</f>
        <v/>
      </c>
      <c r="F96" s="34"/>
      <c r="G96" s="34"/>
      <c r="H96" s="34"/>
      <c r="I96" s="34"/>
    </row>
    <row r="97" spans="3:9" ht="19.5" thickTop="1" thickBot="1">
      <c r="C97" s="32" t="str">
        <f>IFERROR(#REF!,"")</f>
        <v/>
      </c>
      <c r="D97" s="33" t="str">
        <f>IFERROR(#REF!,"")</f>
        <v/>
      </c>
      <c r="E97" s="33" t="str">
        <f>IFERROR(#REF!,"")</f>
        <v/>
      </c>
      <c r="F97" s="34"/>
      <c r="G97" s="34"/>
      <c r="H97" s="34"/>
      <c r="I97" s="34"/>
    </row>
    <row r="98" spans="3:9" ht="19.5" thickTop="1" thickBot="1">
      <c r="C98" s="32" t="str">
        <f>IFERROR(#REF!,"")</f>
        <v/>
      </c>
      <c r="D98" s="33" t="str">
        <f>IFERROR(#REF!,"")</f>
        <v/>
      </c>
      <c r="E98" s="33" t="str">
        <f>IFERROR(#REF!,"")</f>
        <v/>
      </c>
      <c r="F98" s="34"/>
      <c r="G98" s="34"/>
      <c r="H98" s="34"/>
      <c r="I98" s="34"/>
    </row>
    <row r="99" spans="3:9" ht="18.75" thickTop="1">
      <c r="C99" s="32" t="str">
        <f>IFERROR(#REF!,"")</f>
        <v/>
      </c>
      <c r="D99" s="33" t="str">
        <f>IFERROR(#REF!,"")</f>
        <v/>
      </c>
      <c r="E99" s="33" t="str">
        <f>IFERROR(#REF!,"")</f>
        <v/>
      </c>
      <c r="F99" s="34"/>
      <c r="G99" s="34"/>
      <c r="H99" s="34"/>
      <c r="I99" s="34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01084-2410-A941-B189-439DD03C378A}">
  <dimension ref="B1:X41"/>
  <sheetViews>
    <sheetView rightToLeft="1" tabSelected="1" zoomScale="90" zoomScaleNormal="90" workbookViewId="0">
      <selection activeCell="G10" sqref="G10"/>
    </sheetView>
  </sheetViews>
  <sheetFormatPr defaultColWidth="12.5" defaultRowHeight="21"/>
  <cols>
    <col min="1" max="1" width="2.125" style="83" customWidth="1"/>
    <col min="2" max="2" width="5.375" style="83" bestFit="1" customWidth="1"/>
    <col min="3" max="3" width="21.875" style="83" bestFit="1" customWidth="1"/>
    <col min="4" max="4" width="5.125" style="83" bestFit="1" customWidth="1"/>
    <col min="5" max="5" width="14" style="83" bestFit="1" customWidth="1"/>
    <col min="6" max="6" width="14" style="83" customWidth="1"/>
    <col min="7" max="7" width="17.875" style="83" bestFit="1" customWidth="1"/>
    <col min="8" max="9" width="15" style="83" bestFit="1" customWidth="1"/>
    <col min="10" max="10" width="12" style="83" bestFit="1" customWidth="1"/>
    <col min="11" max="11" width="12" style="83" customWidth="1"/>
    <col min="12" max="12" width="11.125" style="83" bestFit="1" customWidth="1"/>
    <col min="13" max="13" width="16.875" style="83" bestFit="1" customWidth="1"/>
    <col min="14" max="14" width="21.5" style="83" bestFit="1" customWidth="1"/>
    <col min="15" max="15" width="12.625" style="83" bestFit="1" customWidth="1"/>
    <col min="16" max="16" width="16.5" style="83" bestFit="1" customWidth="1"/>
    <col min="17" max="17" width="14.5" style="83" bestFit="1" customWidth="1"/>
    <col min="18" max="18" width="12" style="83" bestFit="1" customWidth="1"/>
    <col min="19" max="19" width="16.125" style="83" bestFit="1" customWidth="1"/>
    <col min="20" max="20" width="14.5" style="83" bestFit="1" customWidth="1"/>
    <col min="21" max="21" width="16.5" style="83" bestFit="1" customWidth="1"/>
    <col min="22" max="22" width="16.5" style="83" customWidth="1"/>
    <col min="23" max="23" width="12" style="83" bestFit="1" customWidth="1"/>
    <col min="24" max="24" width="16.125" style="83" bestFit="1" customWidth="1"/>
    <col min="25" max="25" width="12.625" style="83" bestFit="1" customWidth="1"/>
    <col min="26" max="26" width="15.625" style="83" bestFit="1" customWidth="1"/>
    <col min="27" max="27" width="12.375" style="83" bestFit="1" customWidth="1"/>
    <col min="28" max="28" width="11.125" style="83" bestFit="1" customWidth="1"/>
    <col min="29" max="32" width="8.5" style="83" customWidth="1"/>
    <col min="33" max="16384" width="12.5" style="83"/>
  </cols>
  <sheetData>
    <row r="1" spans="2:24">
      <c r="B1" s="81"/>
      <c r="C1" s="82"/>
      <c r="D1" s="82"/>
      <c r="E1" s="82"/>
      <c r="F1" s="82"/>
      <c r="G1" s="193" t="s">
        <v>103</v>
      </c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82"/>
      <c r="T1" s="82"/>
    </row>
    <row r="2" spans="2:24" ht="21.75" thickBot="1">
      <c r="B2" s="82"/>
      <c r="C2" s="82"/>
      <c r="D2" s="82"/>
      <c r="E2" s="82"/>
      <c r="F2" s="82"/>
      <c r="G2" s="194" t="s">
        <v>58</v>
      </c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82"/>
      <c r="T2" s="82"/>
    </row>
    <row r="3" spans="2:24" ht="41.25" thickBot="1">
      <c r="B3" s="195" t="s">
        <v>1</v>
      </c>
      <c r="C3" s="197" t="s">
        <v>12</v>
      </c>
      <c r="D3" s="199" t="s">
        <v>27</v>
      </c>
      <c r="E3" s="201" t="s">
        <v>101</v>
      </c>
      <c r="F3" s="225" t="s">
        <v>102</v>
      </c>
      <c r="G3" s="203" t="s">
        <v>59</v>
      </c>
      <c r="H3" s="84" t="s">
        <v>60</v>
      </c>
      <c r="I3" s="85" t="s">
        <v>60</v>
      </c>
      <c r="J3" s="205" t="s">
        <v>14</v>
      </c>
      <c r="K3" s="207" t="s">
        <v>61</v>
      </c>
      <c r="L3" s="209" t="s">
        <v>26</v>
      </c>
      <c r="M3" s="216" t="s">
        <v>62</v>
      </c>
      <c r="N3" s="218" t="s">
        <v>63</v>
      </c>
      <c r="O3" s="207" t="s">
        <v>64</v>
      </c>
      <c r="P3" s="219" t="s">
        <v>65</v>
      </c>
      <c r="Q3" s="221" t="s">
        <v>65</v>
      </c>
      <c r="R3" s="223" t="s">
        <v>24</v>
      </c>
      <c r="S3" s="224"/>
      <c r="T3" s="86" t="s">
        <v>66</v>
      </c>
      <c r="U3" s="226" t="s">
        <v>67</v>
      </c>
      <c r="V3" s="228" t="s">
        <v>30</v>
      </c>
      <c r="W3" s="201" t="s">
        <v>68</v>
      </c>
      <c r="X3" s="201" t="s">
        <v>69</v>
      </c>
    </row>
    <row r="4" spans="2:24" ht="41.25" thickBot="1">
      <c r="B4" s="196"/>
      <c r="C4" s="198"/>
      <c r="D4" s="200"/>
      <c r="E4" s="202"/>
      <c r="F4" s="202"/>
      <c r="G4" s="204"/>
      <c r="H4" s="87" t="s">
        <v>70</v>
      </c>
      <c r="I4" s="88" t="s">
        <v>71</v>
      </c>
      <c r="J4" s="206"/>
      <c r="K4" s="208"/>
      <c r="L4" s="210"/>
      <c r="M4" s="217"/>
      <c r="N4" s="206"/>
      <c r="O4" s="208"/>
      <c r="P4" s="220"/>
      <c r="Q4" s="222"/>
      <c r="R4" s="89" t="s">
        <v>72</v>
      </c>
      <c r="S4" s="90" t="s">
        <v>42</v>
      </c>
      <c r="T4" s="91" t="s">
        <v>73</v>
      </c>
      <c r="U4" s="227"/>
      <c r="V4" s="229"/>
      <c r="W4" s="230"/>
      <c r="X4" s="230"/>
    </row>
    <row r="5" spans="2:24" s="99" customFormat="1" ht="21.75" thickBot="1">
      <c r="B5" s="92">
        <v>1</v>
      </c>
      <c r="C5" s="166" t="s">
        <v>109</v>
      </c>
      <c r="D5" s="93">
        <v>31</v>
      </c>
      <c r="E5" s="157">
        <v>1769428</v>
      </c>
      <c r="F5" s="157">
        <f>مبنای_محاسبات!C4</f>
        <v>2388728</v>
      </c>
      <c r="G5" s="93">
        <f>F5*D5</f>
        <v>74050568</v>
      </c>
      <c r="H5" s="95">
        <f>مبنای_محاسبات!C7</f>
        <v>9000000</v>
      </c>
      <c r="I5" s="95">
        <f>مبنای_محاسبات!C6</f>
        <v>14000000</v>
      </c>
      <c r="J5" s="95">
        <f>مبنای_محاسبات!C10</f>
        <v>70000</v>
      </c>
      <c r="K5" s="93"/>
      <c r="L5" s="93"/>
      <c r="M5" s="93">
        <f>I5+G5+H5+J5</f>
        <v>97120568</v>
      </c>
      <c r="N5" s="93">
        <f>M5*7%</f>
        <v>6798439.7600000007</v>
      </c>
      <c r="O5" s="93">
        <f t="shared" ref="O5" si="0">M5*23%</f>
        <v>22337730.640000001</v>
      </c>
      <c r="P5" s="96">
        <f t="shared" ref="P5" si="1">G5+I5+K5+J5</f>
        <v>88120568</v>
      </c>
      <c r="Q5" s="93">
        <f t="shared" ref="Q5" si="2">IF(P5&gt;100000000,P5-100000000,0)</f>
        <v>0</v>
      </c>
      <c r="R5" s="93">
        <f>M5*7%</f>
        <v>6798439.7600000007</v>
      </c>
      <c r="S5" s="93">
        <f t="shared" ref="S5" si="3">Q5*10%</f>
        <v>0</v>
      </c>
      <c r="T5" s="93">
        <f>G5+H5+I5+J5+K5+L5</f>
        <v>97120568</v>
      </c>
      <c r="U5" s="93">
        <f>S5+R5</f>
        <v>6798439.7600000007</v>
      </c>
      <c r="V5" s="93">
        <v>0</v>
      </c>
      <c r="W5" s="97">
        <f>T5-(U5+V5)</f>
        <v>90322128.239999995</v>
      </c>
      <c r="X5" s="98"/>
    </row>
    <row r="6" spans="2:24">
      <c r="B6" s="100">
        <v>2</v>
      </c>
      <c r="C6" s="165" t="s">
        <v>108</v>
      </c>
      <c r="D6" s="94">
        <v>31</v>
      </c>
      <c r="E6" s="94">
        <v>2000000</v>
      </c>
      <c r="F6" s="94">
        <f>(E6*1.22)+230026</f>
        <v>2670026</v>
      </c>
      <c r="G6" s="93">
        <f>F6*D6</f>
        <v>82770806</v>
      </c>
      <c r="H6" s="101">
        <v>9000000</v>
      </c>
      <c r="I6" s="101">
        <v>14000000</v>
      </c>
      <c r="J6" s="101">
        <v>155400</v>
      </c>
      <c r="K6" s="94"/>
      <c r="L6" s="101"/>
      <c r="M6" s="94"/>
      <c r="N6" s="94"/>
      <c r="O6" s="94"/>
      <c r="P6" s="102"/>
      <c r="Q6" s="94"/>
      <c r="R6" s="94"/>
      <c r="S6" s="94"/>
      <c r="T6" s="94"/>
      <c r="U6" s="94"/>
      <c r="V6" s="94"/>
      <c r="W6" s="94"/>
      <c r="X6" s="103"/>
    </row>
    <row r="7" spans="2:24">
      <c r="B7" s="100">
        <v>3</v>
      </c>
      <c r="C7" s="94"/>
      <c r="D7" s="94"/>
      <c r="E7" s="94"/>
      <c r="F7" s="94"/>
      <c r="G7" s="94"/>
      <c r="H7" s="101"/>
      <c r="I7" s="101"/>
      <c r="J7" s="101"/>
      <c r="K7" s="94"/>
      <c r="L7" s="101"/>
      <c r="M7" s="94"/>
      <c r="N7" s="94"/>
      <c r="O7" s="94"/>
      <c r="P7" s="102"/>
      <c r="Q7" s="94"/>
      <c r="R7" s="94"/>
      <c r="S7" s="94"/>
      <c r="T7" s="94"/>
      <c r="U7" s="94"/>
      <c r="V7" s="94"/>
      <c r="W7" s="94"/>
      <c r="X7" s="103"/>
    </row>
    <row r="8" spans="2:24">
      <c r="B8" s="100">
        <v>4</v>
      </c>
      <c r="C8" s="94"/>
      <c r="D8" s="94"/>
      <c r="E8" s="94"/>
      <c r="F8" s="94"/>
      <c r="G8" s="94"/>
      <c r="H8" s="101"/>
      <c r="I8" s="101"/>
      <c r="J8" s="94"/>
      <c r="K8" s="94"/>
      <c r="L8" s="104"/>
      <c r="M8" s="94"/>
      <c r="N8" s="94"/>
      <c r="O8" s="94"/>
      <c r="P8" s="102"/>
      <c r="Q8" s="94"/>
      <c r="R8" s="94"/>
      <c r="S8" s="94"/>
      <c r="T8" s="94"/>
      <c r="U8" s="94"/>
      <c r="V8" s="94"/>
      <c r="W8" s="94"/>
      <c r="X8" s="103"/>
    </row>
    <row r="9" spans="2:24">
      <c r="B9" s="100">
        <v>5</v>
      </c>
      <c r="C9" s="94"/>
      <c r="D9" s="94"/>
      <c r="E9" s="94"/>
      <c r="F9" s="94"/>
      <c r="G9" s="94"/>
      <c r="H9" s="101"/>
      <c r="I9" s="101"/>
      <c r="J9" s="94"/>
      <c r="K9" s="94"/>
      <c r="L9" s="104"/>
      <c r="M9" s="94"/>
      <c r="N9" s="94"/>
      <c r="O9" s="94"/>
      <c r="P9" s="102"/>
      <c r="Q9" s="94"/>
      <c r="R9" s="94"/>
      <c r="S9" s="94"/>
      <c r="T9" s="94"/>
      <c r="U9" s="94"/>
      <c r="V9" s="94"/>
      <c r="W9" s="94"/>
      <c r="X9" s="103"/>
    </row>
    <row r="10" spans="2:24">
      <c r="B10" s="100">
        <v>6</v>
      </c>
      <c r="C10" s="94"/>
      <c r="D10" s="94"/>
      <c r="E10" s="94"/>
      <c r="F10" s="94"/>
      <c r="G10" s="94"/>
      <c r="H10" s="101"/>
      <c r="I10" s="101"/>
      <c r="J10" s="94"/>
      <c r="K10" s="94"/>
      <c r="L10" s="94"/>
      <c r="M10" s="94"/>
      <c r="N10" s="94"/>
      <c r="O10" s="94"/>
      <c r="P10" s="102"/>
      <c r="Q10" s="94"/>
      <c r="R10" s="94"/>
      <c r="S10" s="94"/>
      <c r="T10" s="94"/>
      <c r="U10" s="94"/>
      <c r="V10" s="94"/>
      <c r="W10" s="94"/>
      <c r="X10" s="103"/>
    </row>
    <row r="11" spans="2:24">
      <c r="B11" s="100">
        <v>7</v>
      </c>
      <c r="C11" s="94"/>
      <c r="D11" s="94"/>
      <c r="E11" s="94"/>
      <c r="F11" s="94"/>
      <c r="G11" s="94"/>
      <c r="H11" s="101"/>
      <c r="I11" s="101"/>
      <c r="J11" s="94"/>
      <c r="K11" s="94"/>
      <c r="L11" s="94"/>
      <c r="M11" s="94"/>
      <c r="N11" s="94"/>
      <c r="O11" s="94"/>
      <c r="P11" s="102"/>
      <c r="Q11" s="94"/>
      <c r="R11" s="94"/>
      <c r="S11" s="94"/>
      <c r="T11" s="94"/>
      <c r="U11" s="94"/>
      <c r="V11" s="94"/>
      <c r="W11" s="94"/>
      <c r="X11" s="103"/>
    </row>
    <row r="12" spans="2:24" ht="21.75" thickBot="1">
      <c r="B12" s="105"/>
      <c r="C12" s="105"/>
      <c r="D12" s="106">
        <f t="shared" ref="D12:W12" si="4">SUM(D5:D11)</f>
        <v>62</v>
      </c>
      <c r="E12" s="106">
        <f t="shared" si="4"/>
        <v>3769428</v>
      </c>
      <c r="F12" s="106"/>
      <c r="G12" s="106">
        <f t="shared" si="4"/>
        <v>156821374</v>
      </c>
      <c r="H12" s="106">
        <f t="shared" si="4"/>
        <v>18000000</v>
      </c>
      <c r="I12" s="106">
        <f t="shared" si="4"/>
        <v>28000000</v>
      </c>
      <c r="J12" s="106">
        <f t="shared" si="4"/>
        <v>225400</v>
      </c>
      <c r="K12" s="106">
        <f t="shared" si="4"/>
        <v>0</v>
      </c>
      <c r="L12" s="106"/>
      <c r="M12" s="106">
        <f t="shared" si="4"/>
        <v>97120568</v>
      </c>
      <c r="N12" s="106">
        <f t="shared" si="4"/>
        <v>6798439.7600000007</v>
      </c>
      <c r="O12" s="106">
        <f t="shared" si="4"/>
        <v>22337730.640000001</v>
      </c>
      <c r="P12" s="106">
        <f t="shared" si="4"/>
        <v>88120568</v>
      </c>
      <c r="Q12" s="106">
        <f t="shared" si="4"/>
        <v>0</v>
      </c>
      <c r="R12" s="106">
        <f t="shared" si="4"/>
        <v>6798439.7600000007</v>
      </c>
      <c r="S12" s="106">
        <f t="shared" si="4"/>
        <v>0</v>
      </c>
      <c r="T12" s="106">
        <f t="shared" si="4"/>
        <v>97120568</v>
      </c>
      <c r="U12" s="106">
        <f t="shared" si="4"/>
        <v>6798439.7600000007</v>
      </c>
      <c r="V12" s="106"/>
      <c r="W12" s="106">
        <f t="shared" si="4"/>
        <v>90322128.239999995</v>
      </c>
      <c r="X12" s="107"/>
    </row>
    <row r="13" spans="2:24" ht="21.75" thickBot="1">
      <c r="B13" s="82"/>
      <c r="C13" s="108"/>
      <c r="D13" s="82"/>
      <c r="E13" s="82"/>
      <c r="F13" s="82"/>
      <c r="G13" s="82"/>
      <c r="H13" s="82"/>
      <c r="I13" s="109"/>
      <c r="J13" s="109"/>
      <c r="K13" s="109"/>
      <c r="L13" s="109"/>
      <c r="M13" s="82"/>
      <c r="N13" s="82"/>
      <c r="O13" s="82"/>
      <c r="P13" s="82"/>
      <c r="Q13" s="211">
        <f>R13+R14</f>
        <v>22337730.640000001</v>
      </c>
      <c r="R13" s="110">
        <f>$M$12*20%</f>
        <v>19424113.600000001</v>
      </c>
      <c r="S13" s="212" t="s">
        <v>74</v>
      </c>
      <c r="T13" s="213"/>
    </row>
    <row r="14" spans="2:24" ht="21.75" thickBot="1">
      <c r="B14" s="82"/>
      <c r="E14" s="82" t="s">
        <v>75</v>
      </c>
      <c r="F14" s="82"/>
      <c r="G14" s="111" t="s">
        <v>76</v>
      </c>
      <c r="H14" s="112">
        <v>2388728</v>
      </c>
      <c r="I14" s="82"/>
      <c r="J14" s="113"/>
      <c r="K14" s="113"/>
      <c r="L14" s="113"/>
      <c r="M14" s="113"/>
      <c r="N14" s="113"/>
      <c r="O14" s="82"/>
      <c r="P14" s="82"/>
      <c r="Q14" s="211"/>
      <c r="R14" s="114">
        <f>(M12)*3%</f>
        <v>2913617.04</v>
      </c>
      <c r="S14" s="214" t="s">
        <v>77</v>
      </c>
      <c r="T14" s="215"/>
    </row>
    <row r="15" spans="2:24" ht="21.75" thickBot="1">
      <c r="B15" s="82"/>
      <c r="E15" s="115" t="s">
        <v>78</v>
      </c>
      <c r="F15" s="115"/>
      <c r="G15" s="111" t="s">
        <v>61</v>
      </c>
      <c r="H15" s="112">
        <v>7166184</v>
      </c>
      <c r="I15" s="82"/>
      <c r="J15" s="82"/>
      <c r="K15" s="82"/>
      <c r="L15" s="82"/>
      <c r="M15" s="82"/>
      <c r="N15" s="99"/>
      <c r="O15" s="99"/>
      <c r="Q15" s="82"/>
      <c r="R15" s="114">
        <f>M12*7%</f>
        <v>6798439.7600000007</v>
      </c>
      <c r="S15" s="214" t="s">
        <v>79</v>
      </c>
      <c r="T15" s="215"/>
    </row>
    <row r="16" spans="2:24" ht="21.75" thickBot="1">
      <c r="B16" s="82"/>
      <c r="E16" s="82" t="s">
        <v>75</v>
      </c>
      <c r="F16" s="82"/>
      <c r="G16" s="111" t="s">
        <v>11</v>
      </c>
      <c r="H16" s="112">
        <v>70000</v>
      </c>
      <c r="I16" s="115"/>
      <c r="N16" s="99"/>
      <c r="O16" s="99"/>
      <c r="Q16" s="82"/>
      <c r="R16" s="116">
        <f>Q13+R15</f>
        <v>29136170.400000002</v>
      </c>
      <c r="S16" s="214" t="s">
        <v>80</v>
      </c>
      <c r="T16" s="215"/>
    </row>
    <row r="17" spans="2:24" ht="21.75" thickBot="1">
      <c r="B17" s="82"/>
      <c r="E17" s="82" t="s">
        <v>75</v>
      </c>
      <c r="F17" s="82"/>
      <c r="G17" s="111" t="s">
        <v>70</v>
      </c>
      <c r="H17" s="112">
        <v>9000000</v>
      </c>
      <c r="I17" s="115"/>
      <c r="N17" s="99"/>
      <c r="O17" s="99"/>
      <c r="P17" s="82"/>
      <c r="Q17" s="82"/>
      <c r="R17" s="117">
        <f>S12</f>
        <v>0</v>
      </c>
      <c r="S17" s="231" t="s">
        <v>65</v>
      </c>
      <c r="T17" s="232"/>
    </row>
    <row r="18" spans="2:24">
      <c r="B18" s="82"/>
      <c r="E18" s="82" t="s">
        <v>75</v>
      </c>
      <c r="F18" s="82"/>
      <c r="G18" s="111" t="s">
        <v>81</v>
      </c>
      <c r="H18" s="112">
        <v>14000000</v>
      </c>
      <c r="I18" s="82"/>
      <c r="J18" s="118"/>
      <c r="K18" s="119"/>
      <c r="L18" s="119"/>
      <c r="M18" s="119"/>
      <c r="N18" s="120"/>
      <c r="O18" s="120"/>
      <c r="P18" s="121"/>
      <c r="Q18" s="121"/>
      <c r="R18" s="121"/>
      <c r="S18" s="121"/>
      <c r="T18" s="121"/>
      <c r="U18" s="121"/>
      <c r="V18" s="121"/>
    </row>
    <row r="19" spans="2:24">
      <c r="D19" s="118"/>
      <c r="E19" s="122"/>
      <c r="F19" s="122"/>
      <c r="G19" s="82"/>
      <c r="H19" s="82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</row>
    <row r="20" spans="2:24"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</row>
    <row r="21" spans="2:24">
      <c r="D21" s="123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</row>
    <row r="22" spans="2:24" ht="21.75" thickBot="1"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</row>
    <row r="23" spans="2:24">
      <c r="K23" s="121"/>
      <c r="L23" s="121"/>
      <c r="M23" s="121"/>
      <c r="N23" s="121"/>
      <c r="O23" s="121"/>
      <c r="P23" s="121"/>
      <c r="Q23" s="121"/>
      <c r="R23" s="121"/>
      <c r="S23" s="124" t="s">
        <v>82</v>
      </c>
      <c r="T23" s="125"/>
      <c r="U23" s="125"/>
      <c r="V23" s="125"/>
      <c r="W23" s="126"/>
      <c r="X23" s="127"/>
    </row>
    <row r="24" spans="2:24" ht="21.75" thickBot="1">
      <c r="K24" s="121"/>
      <c r="L24" s="121"/>
      <c r="M24" s="121"/>
      <c r="N24" s="121"/>
      <c r="O24" s="121"/>
      <c r="P24" s="121"/>
      <c r="Q24" s="121"/>
      <c r="R24" s="121"/>
      <c r="S24" s="128"/>
      <c r="T24" s="129"/>
      <c r="U24" s="129"/>
      <c r="V24" s="129"/>
      <c r="W24" s="130"/>
      <c r="X24" s="131"/>
    </row>
    <row r="25" spans="2:24">
      <c r="K25" s="121"/>
      <c r="L25" s="121"/>
      <c r="M25" s="121"/>
      <c r="N25" s="121"/>
      <c r="O25" s="121"/>
      <c r="P25" s="121"/>
      <c r="Q25" s="121"/>
      <c r="R25" s="121"/>
      <c r="S25" s="132" t="s">
        <v>12</v>
      </c>
      <c r="T25" s="132" t="s">
        <v>83</v>
      </c>
      <c r="U25" s="132" t="s">
        <v>84</v>
      </c>
      <c r="V25" s="133" t="s">
        <v>69</v>
      </c>
      <c r="W25" s="201" t="s">
        <v>72</v>
      </c>
      <c r="X25" s="134" t="s">
        <v>85</v>
      </c>
    </row>
    <row r="26" spans="2:24" ht="21.75" thickBot="1">
      <c r="S26" s="135"/>
      <c r="T26" s="135"/>
      <c r="U26" s="135"/>
      <c r="V26" s="136"/>
      <c r="W26" s="202"/>
      <c r="X26" s="136" t="s">
        <v>85</v>
      </c>
    </row>
    <row r="27" spans="2:24">
      <c r="R27" s="99"/>
      <c r="S27" s="137" t="s">
        <v>86</v>
      </c>
      <c r="T27" s="138">
        <v>45444616</v>
      </c>
      <c r="U27" s="139"/>
      <c r="V27" s="140" t="s">
        <v>87</v>
      </c>
      <c r="W27" s="141">
        <f t="shared" ref="W27:W33" si="5">R5</f>
        <v>6798439.7600000007</v>
      </c>
      <c r="X27" s="142">
        <f>T27+W27+U27</f>
        <v>52243055.759999998</v>
      </c>
    </row>
    <row r="28" spans="2:24">
      <c r="R28" s="99"/>
      <c r="S28" s="143" t="s">
        <v>88</v>
      </c>
      <c r="T28" s="144">
        <v>68062400.129999995</v>
      </c>
      <c r="U28" s="100">
        <v>126656559</v>
      </c>
      <c r="V28" s="145">
        <v>200000000</v>
      </c>
      <c r="W28" s="146">
        <f t="shared" si="5"/>
        <v>0</v>
      </c>
      <c r="X28" s="147">
        <f>T28+W28+U28+Y28</f>
        <v>194718959.13</v>
      </c>
    </row>
    <row r="29" spans="2:24">
      <c r="R29" s="99"/>
      <c r="S29" s="143" t="s">
        <v>89</v>
      </c>
      <c r="T29" s="144">
        <v>68062400.129999995</v>
      </c>
      <c r="U29" s="100">
        <v>106656559</v>
      </c>
      <c r="V29" s="145">
        <v>180000000</v>
      </c>
      <c r="W29" s="146">
        <f t="shared" si="5"/>
        <v>0</v>
      </c>
      <c r="X29" s="147">
        <f>T29+W29+U29+Y29</f>
        <v>174718959.13</v>
      </c>
    </row>
    <row r="30" spans="2:24">
      <c r="R30" s="99"/>
      <c r="S30" s="143" t="s">
        <v>90</v>
      </c>
      <c r="T30" s="144">
        <v>68062400.129999995</v>
      </c>
      <c r="U30" s="100">
        <v>146656559</v>
      </c>
      <c r="V30" s="145">
        <v>220000000</v>
      </c>
      <c r="W30" s="146">
        <f t="shared" si="5"/>
        <v>0</v>
      </c>
      <c r="X30" s="147">
        <f>T30+W30+U30+Y30</f>
        <v>214718959.13</v>
      </c>
    </row>
    <row r="31" spans="2:24">
      <c r="R31" s="99"/>
      <c r="S31" s="143" t="s">
        <v>91</v>
      </c>
      <c r="T31" s="144">
        <v>66321500.130000003</v>
      </c>
      <c r="U31" s="100">
        <v>108686559</v>
      </c>
      <c r="V31" s="145">
        <v>180000000</v>
      </c>
      <c r="W31" s="146">
        <f t="shared" si="5"/>
        <v>0</v>
      </c>
      <c r="X31" s="147">
        <f t="shared" ref="X31:X41" si="6">T31+W31+U31</f>
        <v>175008059.13</v>
      </c>
    </row>
    <row r="32" spans="2:24">
      <c r="S32" s="143" t="s">
        <v>92</v>
      </c>
      <c r="T32" s="144">
        <v>30232113.205172412</v>
      </c>
      <c r="U32" s="100">
        <v>12185848.4137931</v>
      </c>
      <c r="V32" s="145">
        <v>45000000</v>
      </c>
      <c r="W32" s="146">
        <f t="shared" si="5"/>
        <v>0</v>
      </c>
      <c r="X32" s="147">
        <v>45000000</v>
      </c>
    </row>
    <row r="33" spans="19:24">
      <c r="S33" s="148" t="s">
        <v>93</v>
      </c>
      <c r="T33" s="144">
        <v>46321500.129999995</v>
      </c>
      <c r="U33" s="100">
        <v>0</v>
      </c>
      <c r="V33" s="145" t="s">
        <v>87</v>
      </c>
      <c r="W33" s="146">
        <f t="shared" si="5"/>
        <v>0</v>
      </c>
      <c r="X33" s="147">
        <f t="shared" si="6"/>
        <v>46321500.129999995</v>
      </c>
    </row>
    <row r="34" spans="19:24">
      <c r="S34" s="233" t="s">
        <v>94</v>
      </c>
      <c r="T34" s="144">
        <v>21960311</v>
      </c>
      <c r="U34" s="100"/>
      <c r="V34" s="145"/>
      <c r="W34" s="146"/>
      <c r="X34" s="147"/>
    </row>
    <row r="35" spans="19:24">
      <c r="S35" s="234"/>
      <c r="T35" s="144">
        <v>43920621</v>
      </c>
      <c r="U35" s="100"/>
      <c r="V35" s="145"/>
      <c r="W35" s="146"/>
      <c r="X35" s="147"/>
    </row>
    <row r="36" spans="19:24">
      <c r="S36" s="149" t="s">
        <v>95</v>
      </c>
      <c r="T36" s="144"/>
      <c r="U36" s="100">
        <v>75182870</v>
      </c>
      <c r="V36" s="145">
        <v>75182870</v>
      </c>
      <c r="W36" s="146"/>
      <c r="X36" s="147"/>
    </row>
    <row r="37" spans="19:24">
      <c r="S37" s="149" t="s">
        <v>96</v>
      </c>
      <c r="T37" s="144"/>
      <c r="U37" s="100">
        <v>75182870</v>
      </c>
      <c r="V37" s="145">
        <v>75182870</v>
      </c>
      <c r="W37" s="146"/>
      <c r="X37" s="147"/>
    </row>
    <row r="38" spans="19:24">
      <c r="S38" s="149" t="s">
        <v>97</v>
      </c>
      <c r="T38" s="144"/>
      <c r="U38" s="100">
        <v>37591435</v>
      </c>
      <c r="V38" s="145"/>
      <c r="W38" s="146"/>
      <c r="X38" s="147"/>
    </row>
    <row r="39" spans="19:24">
      <c r="S39" s="143" t="s">
        <v>98</v>
      </c>
      <c r="T39" s="144"/>
      <c r="U39" s="100">
        <v>20000000</v>
      </c>
      <c r="V39" s="145">
        <v>20000000</v>
      </c>
      <c r="W39" s="150"/>
      <c r="X39" s="147">
        <f t="shared" si="6"/>
        <v>20000000</v>
      </c>
    </row>
    <row r="40" spans="19:24">
      <c r="S40" s="143" t="s">
        <v>99</v>
      </c>
      <c r="T40" s="144"/>
      <c r="U40" s="100">
        <v>20000000</v>
      </c>
      <c r="V40" s="145">
        <v>20000000</v>
      </c>
      <c r="W40" s="150"/>
      <c r="X40" s="147">
        <f t="shared" si="6"/>
        <v>20000000</v>
      </c>
    </row>
    <row r="41" spans="19:24" ht="21.75" thickBot="1">
      <c r="S41" s="151" t="s">
        <v>100</v>
      </c>
      <c r="T41" s="152"/>
      <c r="U41" s="153">
        <v>35000000</v>
      </c>
      <c r="V41" s="154">
        <v>35000000</v>
      </c>
      <c r="W41" s="155"/>
      <c r="X41" s="156">
        <f t="shared" si="6"/>
        <v>35000000</v>
      </c>
    </row>
  </sheetData>
  <mergeCells count="29">
    <mergeCell ref="S16:T16"/>
    <mergeCell ref="S17:T17"/>
    <mergeCell ref="W25:W26"/>
    <mergeCell ref="S34:S35"/>
    <mergeCell ref="U3:U4"/>
    <mergeCell ref="V3:V4"/>
    <mergeCell ref="W3:W4"/>
    <mergeCell ref="X3:X4"/>
    <mergeCell ref="S15:T15"/>
    <mergeCell ref="Q13:Q14"/>
    <mergeCell ref="S13:T13"/>
    <mergeCell ref="S14:T14"/>
    <mergeCell ref="M3:M4"/>
    <mergeCell ref="N3:N4"/>
    <mergeCell ref="O3:O4"/>
    <mergeCell ref="P3:P4"/>
    <mergeCell ref="Q3:Q4"/>
    <mergeCell ref="R3:S3"/>
    <mergeCell ref="G1:R1"/>
    <mergeCell ref="G2:R2"/>
    <mergeCell ref="B3:B4"/>
    <mergeCell ref="C3:C4"/>
    <mergeCell ref="D3:D4"/>
    <mergeCell ref="E3:E4"/>
    <mergeCell ref="G3:G4"/>
    <mergeCell ref="J3:J4"/>
    <mergeCell ref="K3:K4"/>
    <mergeCell ref="L3:L4"/>
    <mergeCell ref="F3:F4"/>
  </mergeCells>
  <pageMargins left="0" right="0" top="0" bottom="0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مبنای_محاسبات</vt:lpstr>
      <vt:lpstr>فیش حقوقی</vt:lpstr>
      <vt:lpstr>پاداش_مساعده_وام</vt:lpstr>
      <vt:lpstr>فروردین</vt:lpstr>
      <vt:lpstr>'فیش حقوقی'!Print_Area</vt:lpstr>
      <vt:lpstr>مبنای_محاسبات!Print_Area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mohammad javad</cp:lastModifiedBy>
  <cp:lastPrinted>2024-03-27T02:20:04Z</cp:lastPrinted>
  <dcterms:created xsi:type="dcterms:W3CDTF">2024-02-03T21:25:21Z</dcterms:created>
  <dcterms:modified xsi:type="dcterms:W3CDTF">2024-03-31T14:42:24Z</dcterms:modified>
</cp:coreProperties>
</file>